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C:\Users\aashbrid\Downloads\"/>
    </mc:Choice>
  </mc:AlternateContent>
  <xr:revisionPtr revIDLastSave="0" documentId="8_{A8D2B5C7-8026-4DCE-A305-5B5AC7BB4168}" xr6:coauthVersionLast="47" xr6:coauthVersionMax="47" xr10:uidLastSave="{00000000-0000-0000-0000-000000000000}"/>
  <workbookProtection workbookAlgorithmName="SHA-512" workbookHashValue="/ZKseo/nA/zfbEC9ZCkBO/+4xJNDZBu3k4zRXRprA0pWiu8C8nYglpzKT67NFJ2QqtolVhOrp9mpY/4G3XCIww==" workbookSaltValue="qqicTAKhkGbmqbDRvw7JMg==" workbookSpinCount="100000" lockStructure="1"/>
  <bookViews>
    <workbookView xWindow="0" yWindow="0" windowWidth="23016" windowHeight="12288" tabRatio="793" activeTab="1" xr2:uid="{BF52F7BA-D01E-4798-AD4B-2C068C810F4B}"/>
  </bookViews>
  <sheets>
    <sheet name="Home" sheetId="1" r:id="rId1"/>
    <sheet name="Evacuation" sheetId="2" r:id="rId2"/>
    <sheet name="(Calc) Evacuation" sheetId="7" state="hidden" r:id="rId3"/>
    <sheet name="(Calc) Per Diem 2023 Lookup" sheetId="12" state="hidden" r:id="rId4"/>
    <sheet name="(Calc) Per Diem 2023 Copy" sheetId="13" state="hidden" r:id="rId5"/>
    <sheet name="Property" sheetId="3" r:id="rId6"/>
    <sheet name="DIY Expenses" sheetId="16" r:id="rId7"/>
    <sheet name="(Calc) DIY Expense" sheetId="9" state="hidden" r:id="rId8"/>
    <sheet name="(Calc) DIY Expense Lookup" sheetId="14" state="hidden" r:id="rId9"/>
    <sheet name="Food" sheetId="5" r:id="rId10"/>
    <sheet name="(Calc) Food" sheetId="10" state="hidden" r:id="rId11"/>
    <sheet name="Mileage" sheetId="6" r:id="rId12"/>
    <sheet name="(Calc) Mileage" sheetId="11" state="hidden" r:id="rId13"/>
    <sheet name="Evacuee Host" sheetId="18" r:id="rId14"/>
  </sheets>
  <definedNames>
    <definedName name="_xlnm._FilterDatabase" localSheetId="2" hidden="1">'(Calc) Evacuation'!#REF!</definedName>
    <definedName name="_xlnm._FilterDatabase" localSheetId="4" hidden="1">'(Calc) Per Diem 2023 Copy'!$B$2:$I$688</definedName>
    <definedName name="_xlnm._FilterDatabase" localSheetId="3" hidden="1">'(Calc) Per Diem 2023 Lookup'!$B$2:$G$319</definedName>
    <definedName name="_xlnm.Print_Area" localSheetId="6">'DIY Expenses'!$A$1:$O$58</definedName>
    <definedName name="_xlnm.Print_Area" localSheetId="1">Evacuation!$A$1:$M$45</definedName>
    <definedName name="_xlnm.Print_Area" localSheetId="13">'Evacuee Host'!$A$1:$AC$46</definedName>
    <definedName name="_xlnm.Print_Area" localSheetId="9">Food!$A$1:$AC$39</definedName>
    <definedName name="_xlnm.Print_Area" localSheetId="0">Home!$A$1:$L$20</definedName>
    <definedName name="_xlnm.Print_Area" localSheetId="11">Mileage!$A$13:$G$21</definedName>
    <definedName name="_xlnm.Print_Area" localSheetId="5">Property!$A$1:$M$21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3" i="16" l="1" a="1"/>
  <c r="F53" i="16" s="1"/>
  <c r="F52" i="16" a="1"/>
  <c r="F52" i="16" s="1"/>
  <c r="H24" i="16"/>
  <c r="F32" i="16" a="1"/>
  <c r="F32" i="16" s="1"/>
  <c r="F14" i="16"/>
  <c r="F16" i="6"/>
  <c r="F18" i="6" s="1"/>
  <c r="F16" i="3"/>
  <c r="F18" i="3" s="1"/>
  <c r="X32" i="18"/>
  <c r="X30" i="18"/>
  <c r="X28" i="18"/>
  <c r="X26" i="18"/>
  <c r="X24" i="18"/>
  <c r="P32" i="18"/>
  <c r="P30" i="18"/>
  <c r="P28" i="18"/>
  <c r="P26" i="18"/>
  <c r="P24" i="18"/>
  <c r="H32" i="18"/>
  <c r="H30" i="18"/>
  <c r="H28" i="18"/>
  <c r="H26" i="18"/>
  <c r="H24" i="18"/>
  <c r="L34" i="18"/>
  <c r="X34" i="18" s="1" a="1"/>
  <c r="X34" i="18" s="1"/>
  <c r="H40" i="16" a="1"/>
  <c r="H40" i="16" s="1"/>
  <c r="H44" i="16" a="1"/>
  <c r="H44" i="16" s="1"/>
  <c r="H42" i="16" a="1"/>
  <c r="H42" i="16" s="1"/>
  <c r="H30" i="16"/>
  <c r="H28" i="16"/>
  <c r="H26" i="16"/>
  <c r="F40" i="18" l="1"/>
  <c r="F41" i="18"/>
  <c r="F51" i="16"/>
  <c r="F55" i="16" s="1"/>
  <c r="L11" i="7"/>
  <c r="E13" i="7" a="1"/>
  <c r="F30" i="2" s="1"/>
  <c r="F38" i="2"/>
  <c r="L28" i="5"/>
  <c r="X28" i="5" s="1" a="1"/>
  <c r="X28" i="5" s="1"/>
  <c r="X26" i="5"/>
  <c r="X24" i="5"/>
  <c r="X22" i="5"/>
  <c r="X20" i="5"/>
  <c r="X18" i="5"/>
  <c r="P26" i="5"/>
  <c r="P24" i="5"/>
  <c r="P22" i="5"/>
  <c r="P20" i="5"/>
  <c r="P18" i="5"/>
  <c r="H26" i="5"/>
  <c r="H24" i="5"/>
  <c r="H22" i="5"/>
  <c r="H20" i="5"/>
  <c r="H18" i="5"/>
  <c r="F39" i="2" l="1"/>
  <c r="F43" i="18"/>
  <c r="F34" i="5"/>
  <c r="F36" i="5" s="1"/>
  <c r="E13" i="7"/>
  <c r="F28" i="2"/>
  <c r="F32" i="2"/>
  <c r="F40" i="2" l="1"/>
  <c r="F42" i="2"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<sst xmlns="http://schemas.openxmlformats.org/spreadsheetml/2006/main" count="4717" uniqueCount="827">
  <si>
    <t>Standard Rates Calculator</t>
  </si>
  <si>
    <t>Evacuation / Relocation</t>
  </si>
  <si>
    <t>Personal Property - Residential Structures</t>
  </si>
  <si>
    <t>DIY Expenses</t>
  </si>
  <si>
    <t>Lost Food During Evacuation</t>
  </si>
  <si>
    <t>Increased Mileage During Evacuation</t>
  </si>
  <si>
    <t>Evacuation &amp; Relocation Rates</t>
  </si>
  <si>
    <t>Adults (12+)</t>
  </si>
  <si>
    <t>Children (12&gt;)</t>
  </si>
  <si>
    <t>Number of Days</t>
  </si>
  <si>
    <t xml:space="preserve">Number of Miles </t>
  </si>
  <si>
    <t>Filter by State</t>
  </si>
  <si>
    <t>AL</t>
  </si>
  <si>
    <t>Destination</t>
  </si>
  <si>
    <t>All other destinations (Standard Rate)</t>
  </si>
  <si>
    <t>County &amp;/or Description</t>
  </si>
  <si>
    <t>Lodging</t>
  </si>
  <si>
    <t>Meals &amp; Incidental Expenses (MEI)</t>
  </si>
  <si>
    <t>Mileage</t>
  </si>
  <si>
    <t>Meals Per Diem</t>
  </si>
  <si>
    <t xml:space="preserve">Grand Total </t>
  </si>
  <si>
    <t>SOURCE</t>
  </si>
  <si>
    <t>Link</t>
  </si>
  <si>
    <t>https://www.gsa.gov/travel/plan-book/transportation-airfare-pov-etc/privately-owned-vehicle-mileage-rates</t>
  </si>
  <si>
    <t>Accessed</t>
  </si>
  <si>
    <t>$$$ / mile</t>
  </si>
  <si>
    <t>DropDown: State Select</t>
  </si>
  <si>
    <t>Dynamic DropDown: Destination</t>
  </si>
  <si>
    <t>Checkbox Value</t>
  </si>
  <si>
    <t>STATES</t>
  </si>
  <si>
    <t>ID</t>
  </si>
  <si>
    <t>State</t>
  </si>
  <si>
    <t>County &amp;/Or Description</t>
  </si>
  <si>
    <t>M&amp;IE</t>
  </si>
  <si>
    <t>Standard Rate</t>
  </si>
  <si>
    <t>AR</t>
  </si>
  <si>
    <t>AZ</t>
  </si>
  <si>
    <t>CA</t>
  </si>
  <si>
    <t>CO</t>
  </si>
  <si>
    <t>CT</t>
  </si>
  <si>
    <t>DC</t>
  </si>
  <si>
    <t>DE</t>
  </si>
  <si>
    <t>FL</t>
  </si>
  <si>
    <t>GA</t>
  </si>
  <si>
    <t>IA</t>
  </si>
  <si>
    <t>IL</t>
  </si>
  <si>
    <t>IN</t>
  </si>
  <si>
    <t>KS</t>
  </si>
  <si>
    <t>KY</t>
  </si>
  <si>
    <t>LA</t>
  </si>
  <si>
    <t>MA</t>
  </si>
  <si>
    <t>MD</t>
  </si>
  <si>
    <t>ME</t>
  </si>
  <si>
    <t>MI</t>
  </si>
  <si>
    <t>MN</t>
  </si>
  <si>
    <t>MO</t>
  </si>
  <si>
    <t>MS</t>
  </si>
  <si>
    <t>MT</t>
  </si>
  <si>
    <t>NC</t>
  </si>
  <si>
    <t>NE</t>
  </si>
  <si>
    <t>NH</t>
  </si>
  <si>
    <t>NJ</t>
  </si>
  <si>
    <t>NM</t>
  </si>
  <si>
    <t>NV</t>
  </si>
  <si>
    <t>NY</t>
  </si>
  <si>
    <t>OH</t>
  </si>
  <si>
    <t>OK</t>
  </si>
  <si>
    <t>OR</t>
  </si>
  <si>
    <t>PA</t>
  </si>
  <si>
    <t>RI</t>
  </si>
  <si>
    <t>SC</t>
  </si>
  <si>
    <t>SD</t>
  </si>
  <si>
    <t>TN</t>
  </si>
  <si>
    <t>TX</t>
  </si>
  <si>
    <t>UT</t>
  </si>
  <si>
    <t>VA</t>
  </si>
  <si>
    <t>VT</t>
  </si>
  <si>
    <t>WA</t>
  </si>
  <si>
    <t>WI</t>
  </si>
  <si>
    <t>WV</t>
  </si>
  <si>
    <t>WY</t>
  </si>
  <si>
    <t>STATE</t>
  </si>
  <si>
    <t>DESTINATION</t>
  </si>
  <si>
    <t>COUNTY/LOCATION DEFINED</t>
  </si>
  <si>
    <t>No</t>
  </si>
  <si>
    <t>Standard</t>
  </si>
  <si>
    <t>Birmingham</t>
  </si>
  <si>
    <t>Jefferson</t>
  </si>
  <si>
    <t>Gulf Shores</t>
  </si>
  <si>
    <t>Baldwin</t>
  </si>
  <si>
    <t>Mobile</t>
  </si>
  <si>
    <t>Hot Springs</t>
  </si>
  <si>
    <t>Garland</t>
  </si>
  <si>
    <t>Grand Canyon / Flagstaff</t>
  </si>
  <si>
    <t>Coconino / Yavapai less the city of Sedona</t>
  </si>
  <si>
    <t>Kayenta</t>
  </si>
  <si>
    <t>Navajo</t>
  </si>
  <si>
    <t>Phoenix / Scottsdale</t>
  </si>
  <si>
    <t>Maricopa</t>
  </si>
  <si>
    <t>Sedona</t>
  </si>
  <si>
    <t>City Limits of Sedona</t>
  </si>
  <si>
    <t>Tucson</t>
  </si>
  <si>
    <t>Pima</t>
  </si>
  <si>
    <t>Antioch / Brentwood / Concord</t>
  </si>
  <si>
    <t>Contra Costa</t>
  </si>
  <si>
    <t>Bakersfield / Ridgecrest</t>
  </si>
  <si>
    <t>Kern</t>
  </si>
  <si>
    <t>Barstow / Ontario / Victorville</t>
  </si>
  <si>
    <t>San Bernardino</t>
  </si>
  <si>
    <t>Death Valley</t>
  </si>
  <si>
    <t>Inyo / NAWS China Lake</t>
  </si>
  <si>
    <t>Eureka / Arcata / McKinleyville</t>
  </si>
  <si>
    <t>Humboldt</t>
  </si>
  <si>
    <t>Fresno</t>
  </si>
  <si>
    <t>Los Angeles</t>
  </si>
  <si>
    <t>Los Angeles / Orange / Ventura / Edwards AFB less the city of Santa Monica</t>
  </si>
  <si>
    <t>Mammoth Lakes</t>
  </si>
  <si>
    <t>Mono</t>
  </si>
  <si>
    <t>Mill Valley / San Rafael / Novato</t>
  </si>
  <si>
    <t>Marin</t>
  </si>
  <si>
    <t>Monterey</t>
  </si>
  <si>
    <t>Napa</t>
  </si>
  <si>
    <t>Oakhurst</t>
  </si>
  <si>
    <t xml:space="preserve">Madera </t>
  </si>
  <si>
    <t>Oakland</t>
  </si>
  <si>
    <t>Alameda</t>
  </si>
  <si>
    <t>Palm Springs</t>
  </si>
  <si>
    <t>Riverside</t>
  </si>
  <si>
    <t>Point Arena / Gualala</t>
  </si>
  <si>
    <t>Mendocino</t>
  </si>
  <si>
    <t>Sacramento</t>
  </si>
  <si>
    <t>San Diego</t>
  </si>
  <si>
    <t>San Francisco</t>
  </si>
  <si>
    <t>San Luis Obispo</t>
  </si>
  <si>
    <t>San Mateo / Foster City / Belmont</t>
  </si>
  <si>
    <t>San Mateo</t>
  </si>
  <si>
    <t>Santa Barbara</t>
  </si>
  <si>
    <t>Santa Cruz</t>
  </si>
  <si>
    <t xml:space="preserve">Santa Monica </t>
  </si>
  <si>
    <t>City limits of Santa Monica</t>
  </si>
  <si>
    <t>Santa Rosa</t>
  </si>
  <si>
    <t>Sonoma</t>
  </si>
  <si>
    <t>South Lake Tahoe</t>
  </si>
  <si>
    <t>El Dorado</t>
  </si>
  <si>
    <t xml:space="preserve">Stockton </t>
  </si>
  <si>
    <t>San Joaquin</t>
  </si>
  <si>
    <t>Sunnyvale / Palo Alto / San Jose</t>
  </si>
  <si>
    <t>Santa Clara</t>
  </si>
  <si>
    <t>Tahoe City</t>
  </si>
  <si>
    <t>Placer</t>
  </si>
  <si>
    <t>Truckee</t>
  </si>
  <si>
    <t xml:space="preserve">Nevada </t>
  </si>
  <si>
    <t>Visalia</t>
  </si>
  <si>
    <t>Tulare</t>
  </si>
  <si>
    <t>West Sacramento / Davis</t>
  </si>
  <si>
    <t>Yolo</t>
  </si>
  <si>
    <t>Yosemite National Park</t>
  </si>
  <si>
    <t>Mariposa</t>
  </si>
  <si>
    <t>Aspen</t>
  </si>
  <si>
    <t>Pitkin</t>
  </si>
  <si>
    <t>Boulder / Broomfield</t>
  </si>
  <si>
    <t>Colorado Springs</t>
  </si>
  <si>
    <t>El Paso</t>
  </si>
  <si>
    <t>Cortez</t>
  </si>
  <si>
    <t>Montezuma</t>
  </si>
  <si>
    <t>Crested Butte / Gunnison</t>
  </si>
  <si>
    <t>Gunnison</t>
  </si>
  <si>
    <t>Denver / Aurora</t>
  </si>
  <si>
    <t>Denver / Adams / Arapahoe / Jefferson</t>
  </si>
  <si>
    <t xml:space="preserve">Douglas </t>
  </si>
  <si>
    <t>Douglas</t>
  </si>
  <si>
    <t>Durango</t>
  </si>
  <si>
    <t>La Plata</t>
  </si>
  <si>
    <t>Fort Collins / Loveland</t>
  </si>
  <si>
    <t>Larimer</t>
  </si>
  <si>
    <t>Grand Lake</t>
  </si>
  <si>
    <t>Grand</t>
  </si>
  <si>
    <t>Montrose</t>
  </si>
  <si>
    <t>Silverthorne / Breckenridge</t>
  </si>
  <si>
    <t>Summit</t>
  </si>
  <si>
    <t>Steamboat Springs</t>
  </si>
  <si>
    <t>Routt</t>
  </si>
  <si>
    <t>Telluride</t>
  </si>
  <si>
    <t>San Miguel</t>
  </si>
  <si>
    <t>Vail</t>
  </si>
  <si>
    <t>Eagle</t>
  </si>
  <si>
    <t>Bridgeport / Danbury</t>
  </si>
  <si>
    <t>Fairfield</t>
  </si>
  <si>
    <t>Hartford</t>
  </si>
  <si>
    <t>New Haven</t>
  </si>
  <si>
    <t>New London / Groton</t>
  </si>
  <si>
    <t>New London</t>
  </si>
  <si>
    <t>District of Columbia</t>
  </si>
  <si>
    <t>Washington DC (also the cities of Alexandria, Falls Church and Fairfax, and the counties of Arlington and Fairfax, in Virginia; and the counties of Montgomery and Prince George's in Maryland)</t>
  </si>
  <si>
    <t>Lewes</t>
  </si>
  <si>
    <t>Sussex</t>
  </si>
  <si>
    <t>Wilmington</t>
  </si>
  <si>
    <t>New Castle</t>
  </si>
  <si>
    <t>Boca Raton / Delray Beach / Jupiter</t>
  </si>
  <si>
    <t>Palm Beach / Hendry</t>
  </si>
  <si>
    <t>Bradenton</t>
  </si>
  <si>
    <t>Manatee</t>
  </si>
  <si>
    <t>Cocoa Beach</t>
  </si>
  <si>
    <t>Brevard</t>
  </si>
  <si>
    <t>Daytona Beach</t>
  </si>
  <si>
    <t>Volusia</t>
  </si>
  <si>
    <t>Fort Lauderdale</t>
  </si>
  <si>
    <t>Broward</t>
  </si>
  <si>
    <t>Fort Myers</t>
  </si>
  <si>
    <t>Lee</t>
  </si>
  <si>
    <t>Fort Walton Beach / De Funiak Springs</t>
  </si>
  <si>
    <t>Okaloosa / Walton</t>
  </si>
  <si>
    <t>Gulf Breeze</t>
  </si>
  <si>
    <t>Key West</t>
  </si>
  <si>
    <t>Monroe</t>
  </si>
  <si>
    <t>Miami</t>
  </si>
  <si>
    <t>Miami-Dade</t>
  </si>
  <si>
    <t>Naples</t>
  </si>
  <si>
    <t>Collier</t>
  </si>
  <si>
    <t>Orlando</t>
  </si>
  <si>
    <t>Orange</t>
  </si>
  <si>
    <t>Panama City</t>
  </si>
  <si>
    <t>Bay</t>
  </si>
  <si>
    <t xml:space="preserve">Pensacola </t>
  </si>
  <si>
    <t>Escambia</t>
  </si>
  <si>
    <t>Punta Gorda</t>
  </si>
  <si>
    <t>Charlotte</t>
  </si>
  <si>
    <t>Sarasota</t>
  </si>
  <si>
    <t>Sebring</t>
  </si>
  <si>
    <t>Highlands</t>
  </si>
  <si>
    <t>St. Augustine</t>
  </si>
  <si>
    <t>St. Johns</t>
  </si>
  <si>
    <t>Stuart</t>
  </si>
  <si>
    <t>Martin</t>
  </si>
  <si>
    <t>Tallahassee</t>
  </si>
  <si>
    <t>Leon</t>
  </si>
  <si>
    <t>Tampa / St. Petersburg</t>
  </si>
  <si>
    <t>Pinellas / Hillsborough</t>
  </si>
  <si>
    <t>Vero Beach</t>
  </si>
  <si>
    <t>Indian River</t>
  </si>
  <si>
    <t>Athens</t>
  </si>
  <si>
    <t>Clarke</t>
  </si>
  <si>
    <t>Atlanta</t>
  </si>
  <si>
    <t>Fulton / Dekalb</t>
  </si>
  <si>
    <t>Augusta</t>
  </si>
  <si>
    <t>Richmond</t>
  </si>
  <si>
    <t>Jekyll Island / Brunswick</t>
  </si>
  <si>
    <t>Glynn</t>
  </si>
  <si>
    <t>Marietta</t>
  </si>
  <si>
    <t>Cobb</t>
  </si>
  <si>
    <t>Savannah</t>
  </si>
  <si>
    <t>Chatham</t>
  </si>
  <si>
    <t>Dallas</t>
  </si>
  <si>
    <t>Des Moines</t>
  </si>
  <si>
    <t>Polk</t>
  </si>
  <si>
    <t>Boise</t>
  </si>
  <si>
    <t>Ada</t>
  </si>
  <si>
    <t>Coeur d'Alene</t>
  </si>
  <si>
    <t>Kootenai</t>
  </si>
  <si>
    <t>Sun Valley / Ketchum</t>
  </si>
  <si>
    <t>Blaine / Elmore</t>
  </si>
  <si>
    <t>Bolingbrook / Romeoville / Lemont</t>
  </si>
  <si>
    <t>Will</t>
  </si>
  <si>
    <t>Chicago</t>
  </si>
  <si>
    <t>Cook / Lake</t>
  </si>
  <si>
    <t>East St. Louis / O'Fallon / Fairview Heights</t>
  </si>
  <si>
    <t>St. Clair</t>
  </si>
  <si>
    <t>Oak Brook Terrace</t>
  </si>
  <si>
    <t>DuPage</t>
  </si>
  <si>
    <t xml:space="preserve">Bloomington </t>
  </si>
  <si>
    <t>Ft. Wayne</t>
  </si>
  <si>
    <t>Allen</t>
  </si>
  <si>
    <t>Hammond / Munster / Merrillville</t>
  </si>
  <si>
    <t>Lake</t>
  </si>
  <si>
    <t>Indianapolis / Carmel</t>
  </si>
  <si>
    <t>Marion / Hamilton</t>
  </si>
  <si>
    <t>Lafayette / West Lafayette</t>
  </si>
  <si>
    <t>Tippecanoe</t>
  </si>
  <si>
    <t>Kansas City / Overland Park</t>
  </si>
  <si>
    <t>Wyandotte / Johnson / Leavenworth</t>
  </si>
  <si>
    <t>Wichita</t>
  </si>
  <si>
    <t>Sedgwick</t>
  </si>
  <si>
    <t>Boone</t>
  </si>
  <si>
    <t>Kenton</t>
  </si>
  <si>
    <t>Lexington</t>
  </si>
  <si>
    <t>Fayette</t>
  </si>
  <si>
    <t>Louisville</t>
  </si>
  <si>
    <t>Alexandria / Leesville / Natchitoches</t>
  </si>
  <si>
    <t>Allen / Jefferson Davis / Natchitoches / Rapides / Vernon Parishes</t>
  </si>
  <si>
    <t>Baton Rouge</t>
  </si>
  <si>
    <t>East Baton Rouge Parish</t>
  </si>
  <si>
    <t>New Orleans</t>
  </si>
  <si>
    <t>Orleans / Jefferson Parishes</t>
  </si>
  <si>
    <t>Andover</t>
  </si>
  <si>
    <t>Essex</t>
  </si>
  <si>
    <t>Boston / Cambridge</t>
  </si>
  <si>
    <t>Suffolk, city of Cambridge</t>
  </si>
  <si>
    <t>Burlington / Woburn</t>
  </si>
  <si>
    <t>Middlesex less the city of Cambridge</t>
  </si>
  <si>
    <t>Falmouth</t>
  </si>
  <si>
    <t>City limits of Falmouth</t>
  </si>
  <si>
    <t>Hyannis</t>
  </si>
  <si>
    <t>Barnstable less the city of Falmouth</t>
  </si>
  <si>
    <t>Martha's Vineyard</t>
  </si>
  <si>
    <t>Dukes</t>
  </si>
  <si>
    <t>Nantucket</t>
  </si>
  <si>
    <t>Northampton</t>
  </si>
  <si>
    <t>Hampshire</t>
  </si>
  <si>
    <t>Pittsfield</t>
  </si>
  <si>
    <t>Berkshire</t>
  </si>
  <si>
    <t>Plymouth / Taunton / New Bedford</t>
  </si>
  <si>
    <t>Plymouth / Bristol</t>
  </si>
  <si>
    <t>Quincy</t>
  </si>
  <si>
    <t>Norfolk</t>
  </si>
  <si>
    <t>Springfield</t>
  </si>
  <si>
    <t>Hampden</t>
  </si>
  <si>
    <t>Worcester</t>
  </si>
  <si>
    <t>Aberdeen / Bel Air / Belcamp</t>
  </si>
  <si>
    <t>Harford</t>
  </si>
  <si>
    <t>Annapolis</t>
  </si>
  <si>
    <t>Anne Arundel</t>
  </si>
  <si>
    <t>Baltimore City</t>
  </si>
  <si>
    <t>Baltimore County</t>
  </si>
  <si>
    <t>Baltimore</t>
  </si>
  <si>
    <t>Cambridge / St. Michaels</t>
  </si>
  <si>
    <t>Dorchester / Talbot</t>
  </si>
  <si>
    <t>Centreville</t>
  </si>
  <si>
    <t>Queen Anne</t>
  </si>
  <si>
    <t>Columbia</t>
  </si>
  <si>
    <t>Howard</t>
  </si>
  <si>
    <t>Frederick</t>
  </si>
  <si>
    <t>Ocean City</t>
  </si>
  <si>
    <t>Bar Harbor / Rockport</t>
  </si>
  <si>
    <t>Hancock / Knox</t>
  </si>
  <si>
    <t>Kennebunk / Kittery / Sanford</t>
  </si>
  <si>
    <t xml:space="preserve">York </t>
  </si>
  <si>
    <t>Portland</t>
  </si>
  <si>
    <t>Cumberland / Sagadahoc</t>
  </si>
  <si>
    <t>Ann Arbor</t>
  </si>
  <si>
    <t>Washtenaw</t>
  </si>
  <si>
    <t>Detroit</t>
  </si>
  <si>
    <t>Wayne</t>
  </si>
  <si>
    <t>East Lansing / Lansing</t>
  </si>
  <si>
    <t>Ingham / Eaton</t>
  </si>
  <si>
    <t>Grand Rapids</t>
  </si>
  <si>
    <t>Kent</t>
  </si>
  <si>
    <t>Holland</t>
  </si>
  <si>
    <t>Ottawa</t>
  </si>
  <si>
    <t xml:space="preserve">Kalamazoo / Battle Creek </t>
  </si>
  <si>
    <t>Kalamazoo / Calhoun</t>
  </si>
  <si>
    <t>Mackinac Island</t>
  </si>
  <si>
    <t>Mackinac</t>
  </si>
  <si>
    <t>Midland</t>
  </si>
  <si>
    <t>Muskegon</t>
  </si>
  <si>
    <t>Petoskey</t>
  </si>
  <si>
    <t>Emmet</t>
  </si>
  <si>
    <t xml:space="preserve">Pontiac / Auburn Hills </t>
  </si>
  <si>
    <t>South Haven</t>
  </si>
  <si>
    <t>Van Buren</t>
  </si>
  <si>
    <t>Traverse City</t>
  </si>
  <si>
    <t>Grand Traverse</t>
  </si>
  <si>
    <t>Duluth</t>
  </si>
  <si>
    <t>St. Louis</t>
  </si>
  <si>
    <t>Eagan / Burnsville / Mendota Heights</t>
  </si>
  <si>
    <t>Dakota</t>
  </si>
  <si>
    <t>Minneapolis / St. Paul</t>
  </si>
  <si>
    <t>Hennepin / Ramsey</t>
  </si>
  <si>
    <t>Rochester</t>
  </si>
  <si>
    <t>Olmsted</t>
  </si>
  <si>
    <t>Kansas City</t>
  </si>
  <si>
    <t>Jackson / Clay / Cass / Platte</t>
  </si>
  <si>
    <t>St. Louis / St. Louis City / St. Charles</t>
  </si>
  <si>
    <t>Oxford</t>
  </si>
  <si>
    <t>Lafayette</t>
  </si>
  <si>
    <t>Southaven</t>
  </si>
  <si>
    <t>Desoto</t>
  </si>
  <si>
    <t xml:space="preserve">Starkville </t>
  </si>
  <si>
    <t>Oktibbeha</t>
  </si>
  <si>
    <t>Big Sky / West Yellowstone/Gardiner</t>
  </si>
  <si>
    <t>Gallatin/Park</t>
  </si>
  <si>
    <t>Helena</t>
  </si>
  <si>
    <t>Lewis and Clark</t>
  </si>
  <si>
    <t>Kalispell/Whitefish</t>
  </si>
  <si>
    <t>Flathead</t>
  </si>
  <si>
    <t>Missoula</t>
  </si>
  <si>
    <t xml:space="preserve">Asheville </t>
  </si>
  <si>
    <t>Buncombe</t>
  </si>
  <si>
    <t>Atlantic Beach / Morehead City</t>
  </si>
  <si>
    <t>Carteret</t>
  </si>
  <si>
    <t>Chapel Hill</t>
  </si>
  <si>
    <t>Mecklenburg</t>
  </si>
  <si>
    <t>Durham</t>
  </si>
  <si>
    <t>Fayetteville</t>
  </si>
  <si>
    <t>Cumberland</t>
  </si>
  <si>
    <t>Greensboro</t>
  </si>
  <si>
    <t>Guilford</t>
  </si>
  <si>
    <t>Kill Devil Hills</t>
  </si>
  <si>
    <t>Dare</t>
  </si>
  <si>
    <t>Raleigh</t>
  </si>
  <si>
    <t>Wake</t>
  </si>
  <si>
    <t>New Hanover</t>
  </si>
  <si>
    <t>Omaha</t>
  </si>
  <si>
    <t>Concord</t>
  </si>
  <si>
    <t>Merrimack</t>
  </si>
  <si>
    <t>Conway</t>
  </si>
  <si>
    <t>Caroll</t>
  </si>
  <si>
    <t>Strafford</t>
  </si>
  <si>
    <t>Laconia</t>
  </si>
  <si>
    <t>Belknap</t>
  </si>
  <si>
    <t>Lebanon / Lincoln / West Lebanon</t>
  </si>
  <si>
    <t>Grafton</t>
  </si>
  <si>
    <t>Manchester</t>
  </si>
  <si>
    <t>Hillsborough</t>
  </si>
  <si>
    <t>Portsmouth</t>
  </si>
  <si>
    <t>Rockingham</t>
  </si>
  <si>
    <t>Cherry Hill / Moorestown</t>
  </si>
  <si>
    <t>Camden / Burlington</t>
  </si>
  <si>
    <t>Eatontown / Freehold</t>
  </si>
  <si>
    <t>Monmouth</t>
  </si>
  <si>
    <t>Edison / Piscataway</t>
  </si>
  <si>
    <t xml:space="preserve">Middlesex </t>
  </si>
  <si>
    <t>Flemington</t>
  </si>
  <si>
    <t>Hunterdon</t>
  </si>
  <si>
    <t>Newark</t>
  </si>
  <si>
    <t>Essex / Bergen / Hudson / Passaic</t>
  </si>
  <si>
    <t>Parsippany</t>
  </si>
  <si>
    <t>Morris</t>
  </si>
  <si>
    <t>Princeton / Trenton</t>
  </si>
  <si>
    <t>Mercer</t>
  </si>
  <si>
    <t>Somerset</t>
  </si>
  <si>
    <t>Springfield / Cranford / New Providence</t>
  </si>
  <si>
    <t>Union</t>
  </si>
  <si>
    <t>Toms River</t>
  </si>
  <si>
    <t>Ocean</t>
  </si>
  <si>
    <t>Albuquerque</t>
  </si>
  <si>
    <t>Bernalillo</t>
  </si>
  <si>
    <t>Carlsbad</t>
  </si>
  <si>
    <t>Eddy</t>
  </si>
  <si>
    <t>Santa Fe</t>
  </si>
  <si>
    <t>Taos</t>
  </si>
  <si>
    <t>Incline Village / Reno / Sparks</t>
  </si>
  <si>
    <t>Washoe</t>
  </si>
  <si>
    <t>Las Vegas</t>
  </si>
  <si>
    <t>Clark</t>
  </si>
  <si>
    <t>Albany</t>
  </si>
  <si>
    <t>Binghamton</t>
  </si>
  <si>
    <t>Broome</t>
  </si>
  <si>
    <t>Buffalo</t>
  </si>
  <si>
    <t>Erie</t>
  </si>
  <si>
    <t>Floral Park / Garden City / Great Neck</t>
  </si>
  <si>
    <t>Nassau</t>
  </si>
  <si>
    <t>Glens Falls</t>
  </si>
  <si>
    <t>Warren</t>
  </si>
  <si>
    <t>Ithaca</t>
  </si>
  <si>
    <t>Tompkins</t>
  </si>
  <si>
    <t>Kingston</t>
  </si>
  <si>
    <t>Ulster</t>
  </si>
  <si>
    <t>Lake Placid</t>
  </si>
  <si>
    <t>New York City</t>
  </si>
  <si>
    <t>Bronx / Kings / New York / Queens / Richmond</t>
  </si>
  <si>
    <t>Niagara Falls</t>
  </si>
  <si>
    <t>Niagara</t>
  </si>
  <si>
    <t>Nyack / Palisades</t>
  </si>
  <si>
    <t>Rockland</t>
  </si>
  <si>
    <t>Poughkeepsie</t>
  </si>
  <si>
    <t>Dutchess</t>
  </si>
  <si>
    <t>Riverhead / Ronkonkoma / Melville</t>
  </si>
  <si>
    <t>Suffolk</t>
  </si>
  <si>
    <t>Saratoga Springs / Schenectady</t>
  </si>
  <si>
    <t>Saratoga / Schenectady</t>
  </si>
  <si>
    <t>Syracuse / Oswego</t>
  </si>
  <si>
    <t>Onondaga / Oswego</t>
  </si>
  <si>
    <t>Tarrytown / White Plains / New Rochelle</t>
  </si>
  <si>
    <t>Westchester</t>
  </si>
  <si>
    <t xml:space="preserve">Troy </t>
  </si>
  <si>
    <t>Rensselaer</t>
  </si>
  <si>
    <t>West Point</t>
  </si>
  <si>
    <t>Akron</t>
  </si>
  <si>
    <t>Canton</t>
  </si>
  <si>
    <t>Stark</t>
  </si>
  <si>
    <t>Cincinnati</t>
  </si>
  <si>
    <t>Hamilton / Clermont</t>
  </si>
  <si>
    <t>Cleveland</t>
  </si>
  <si>
    <t>Cuyahoga</t>
  </si>
  <si>
    <t>Columbus</t>
  </si>
  <si>
    <t>Franklin</t>
  </si>
  <si>
    <t>Dayton / Fairborn</t>
  </si>
  <si>
    <t>Greene / Montgomery</t>
  </si>
  <si>
    <t>Hamilton</t>
  </si>
  <si>
    <t>Butler / Warren</t>
  </si>
  <si>
    <t>Mentor</t>
  </si>
  <si>
    <t>Sandusky</t>
  </si>
  <si>
    <t>Wooster</t>
  </si>
  <si>
    <t>Oklahoma City</t>
  </si>
  <si>
    <t>Oklahoma</t>
  </si>
  <si>
    <t>Beaverton</t>
  </si>
  <si>
    <t>Washington</t>
  </si>
  <si>
    <t>Bend</t>
  </si>
  <si>
    <t>Deschutes</t>
  </si>
  <si>
    <t>Clackamas</t>
  </si>
  <si>
    <t>Eugene / Florence</t>
  </si>
  <si>
    <t>Lane</t>
  </si>
  <si>
    <t>Lincoln City</t>
  </si>
  <si>
    <t>Lincoln</t>
  </si>
  <si>
    <t>Multnomah</t>
  </si>
  <si>
    <t>Seaside</t>
  </si>
  <si>
    <t>Clatsop</t>
  </si>
  <si>
    <t>Allentown / Easton / Bethlehem</t>
  </si>
  <si>
    <t>Lehigh / Northampton</t>
  </si>
  <si>
    <t>Bucks</t>
  </si>
  <si>
    <t>Chester / Radnor / Essington</t>
  </si>
  <si>
    <t>Delaware</t>
  </si>
  <si>
    <t>Gettysburg</t>
  </si>
  <si>
    <t>Adams</t>
  </si>
  <si>
    <t>Harrisburg</t>
  </si>
  <si>
    <t>Dauphin County excluding Hershey</t>
  </si>
  <si>
    <t>Hershey</t>
  </si>
  <si>
    <t>Lancaster</t>
  </si>
  <si>
    <t>Malvern / Frazer / Berwyn</t>
  </si>
  <si>
    <t>Chester</t>
  </si>
  <si>
    <t>Montgomery</t>
  </si>
  <si>
    <t>Philadelphia</t>
  </si>
  <si>
    <t>Pittsburgh</t>
  </si>
  <si>
    <t>Allegheny</t>
  </si>
  <si>
    <t>Reading</t>
  </si>
  <si>
    <t>Berks</t>
  </si>
  <si>
    <t xml:space="preserve">State College </t>
  </si>
  <si>
    <t>Centre</t>
  </si>
  <si>
    <t>East Greenwich / Warwick</t>
  </si>
  <si>
    <t>Jamestown / Middletown / Newport</t>
  </si>
  <si>
    <t xml:space="preserve">Newport </t>
  </si>
  <si>
    <t>Providence / Bristol</t>
  </si>
  <si>
    <t>Charleston</t>
  </si>
  <si>
    <t>Charleston / Berkeley / Dorchester</t>
  </si>
  <si>
    <t>Richland / Lexington</t>
  </si>
  <si>
    <t>Hilton Head</t>
  </si>
  <si>
    <t>Beaufort</t>
  </si>
  <si>
    <t>Myrtle Beach</t>
  </si>
  <si>
    <t>Horry</t>
  </si>
  <si>
    <t xml:space="preserve">Deadwood / Spearfish </t>
  </si>
  <si>
    <t>Lawrence</t>
  </si>
  <si>
    <t>Fall River / Custer</t>
  </si>
  <si>
    <t>Rapid City</t>
  </si>
  <si>
    <t>Pennington</t>
  </si>
  <si>
    <t>Brentwood / Franklin</t>
  </si>
  <si>
    <t>Williamson</t>
  </si>
  <si>
    <t xml:space="preserve">Chattanooga </t>
  </si>
  <si>
    <t>Knoxville</t>
  </si>
  <si>
    <t>Knox</t>
  </si>
  <si>
    <t>Memphis</t>
  </si>
  <si>
    <t>Shelby</t>
  </si>
  <si>
    <t>Nashville</t>
  </si>
  <si>
    <t>Davidson</t>
  </si>
  <si>
    <t>Arlington / Fort Worth / Grapevine</t>
  </si>
  <si>
    <t>Tarrant County / City of Grapevine</t>
  </si>
  <si>
    <t>Austin</t>
  </si>
  <si>
    <t>Travis</t>
  </si>
  <si>
    <t>Big Spring</t>
  </si>
  <si>
    <t>Corpus Christi</t>
  </si>
  <si>
    <t>Nueces</t>
  </si>
  <si>
    <t xml:space="preserve">Dallas </t>
  </si>
  <si>
    <t>Galveston</t>
  </si>
  <si>
    <t>Houston</t>
  </si>
  <si>
    <t>Montgomery / Fort Bend / Harris</t>
  </si>
  <si>
    <t>Midland / Odessa</t>
  </si>
  <si>
    <t>Midland / Andrews / Ector / Martin</t>
  </si>
  <si>
    <t>Pecos</t>
  </si>
  <si>
    <t>Reeves</t>
  </si>
  <si>
    <t>Plano</t>
  </si>
  <si>
    <t>Collin</t>
  </si>
  <si>
    <t xml:space="preserve">Round Rock </t>
  </si>
  <si>
    <t>San Antonio</t>
  </si>
  <si>
    <t>Bexar</t>
  </si>
  <si>
    <t>South Padre Island</t>
  </si>
  <si>
    <t>Cameron</t>
  </si>
  <si>
    <t>Waco</t>
  </si>
  <si>
    <t>McLennan</t>
  </si>
  <si>
    <t>Moab</t>
  </si>
  <si>
    <t>Park City</t>
  </si>
  <si>
    <t>Provo</t>
  </si>
  <si>
    <t>Utah</t>
  </si>
  <si>
    <t>Salt Lake City</t>
  </si>
  <si>
    <t>Salt Lake / Tooele</t>
  </si>
  <si>
    <t>Blacksburg</t>
  </si>
  <si>
    <t>Charlottesville</t>
  </si>
  <si>
    <t>City of Charlottesville / Albemarle</t>
  </si>
  <si>
    <t>Loudoun</t>
  </si>
  <si>
    <t>Lynchburg</t>
  </si>
  <si>
    <t>Campbell / Lynchburg City</t>
  </si>
  <si>
    <t>City of Richmond</t>
  </si>
  <si>
    <t>Roanoke</t>
  </si>
  <si>
    <t>City limits of Roanoke</t>
  </si>
  <si>
    <t>Virginia Beach</t>
  </si>
  <si>
    <t>City of Virginia Beach</t>
  </si>
  <si>
    <t>Wallops Island</t>
  </si>
  <si>
    <t>Accomack</t>
  </si>
  <si>
    <t>Williamsburg / York</t>
  </si>
  <si>
    <t>James City / York Counties / City of Williamsburg</t>
  </si>
  <si>
    <t>Burlington</t>
  </si>
  <si>
    <t>Chittenden</t>
  </si>
  <si>
    <t>Bennington</t>
  </si>
  <si>
    <t>Montpelier</t>
  </si>
  <si>
    <t xml:space="preserve">Stowe </t>
  </si>
  <si>
    <t>Lamoille</t>
  </si>
  <si>
    <t>White River Junction</t>
  </si>
  <si>
    <t>Windsor</t>
  </si>
  <si>
    <t>Everett / Lynnwood</t>
  </si>
  <si>
    <t>Snohomish</t>
  </si>
  <si>
    <t>Ocean Shores</t>
  </si>
  <si>
    <t>Grays Harbor</t>
  </si>
  <si>
    <t>Olympia / Tumwater</t>
  </si>
  <si>
    <t>Thurston</t>
  </si>
  <si>
    <t>Port Angeles / Port Townsend</t>
  </si>
  <si>
    <t>Clallam / Jefferson</t>
  </si>
  <si>
    <t>Richland / Pasco</t>
  </si>
  <si>
    <t>Benton / Franklin</t>
  </si>
  <si>
    <t>Seattle</t>
  </si>
  <si>
    <t>King</t>
  </si>
  <si>
    <t>Spokane</t>
  </si>
  <si>
    <t>Tacoma</t>
  </si>
  <si>
    <t>Pierce</t>
  </si>
  <si>
    <t>Vancouver</t>
  </si>
  <si>
    <t>Clark / Cowlitz / Skamania</t>
  </si>
  <si>
    <t>Appleton</t>
  </si>
  <si>
    <t>Outagamie</t>
  </si>
  <si>
    <t>Brookfield / Racine</t>
  </si>
  <si>
    <t>Waukesha / Racine</t>
  </si>
  <si>
    <t>Madison</t>
  </si>
  <si>
    <t>Dane</t>
  </si>
  <si>
    <t>Milwaukee</t>
  </si>
  <si>
    <t>Sturgeon Bay</t>
  </si>
  <si>
    <t>Door</t>
  </si>
  <si>
    <t>Wisconsin Dells</t>
  </si>
  <si>
    <t>Kanawha</t>
  </si>
  <si>
    <t>Morgantown</t>
  </si>
  <si>
    <t>Monongalia</t>
  </si>
  <si>
    <t>Cody</t>
  </si>
  <si>
    <t>Park</t>
  </si>
  <si>
    <t>Jackson / Pinedale</t>
  </si>
  <si>
    <t>Teton / Sublette</t>
  </si>
  <si>
    <t>SEASON BEGIN</t>
  </si>
  <si>
    <t>SEASON END</t>
  </si>
  <si>
    <t>FY23 Lodging Rate</t>
  </si>
  <si>
    <t>FY23 M&amp;IE</t>
  </si>
  <si>
    <t/>
  </si>
  <si>
    <t>October 1</t>
  </si>
  <si>
    <t>February 28</t>
  </si>
  <si>
    <t>March 1</t>
  </si>
  <si>
    <t>May 31</t>
  </si>
  <si>
    <t>June 1</t>
  </si>
  <si>
    <t>July 31</t>
  </si>
  <si>
    <t>August 1</t>
  </si>
  <si>
    <t>September 30</t>
  </si>
  <si>
    <t>December 31</t>
  </si>
  <si>
    <t>January 1</t>
  </si>
  <si>
    <t>March 31</t>
  </si>
  <si>
    <t>April 1</t>
  </si>
  <si>
    <t>October 31</t>
  </si>
  <si>
    <t>November 1</t>
  </si>
  <si>
    <t>April 30</t>
  </si>
  <si>
    <t>May 1</t>
  </si>
  <si>
    <t>January 31</t>
  </si>
  <si>
    <t>February 1</t>
  </si>
  <si>
    <t>August 31</t>
  </si>
  <si>
    <t>September 1</t>
  </si>
  <si>
    <t>November 30</t>
  </si>
  <si>
    <t>December 1</t>
  </si>
  <si>
    <t>June 30</t>
  </si>
  <si>
    <t>July 1</t>
  </si>
  <si>
    <t>Personal Property Rates</t>
  </si>
  <si>
    <t>Xactimate BRV</t>
  </si>
  <si>
    <t>DIY Expense Rates</t>
  </si>
  <si>
    <t>Total Hours Worked</t>
  </si>
  <si>
    <t>Hours Worked per Day</t>
  </si>
  <si>
    <t>Number of Days Worked</t>
  </si>
  <si>
    <t>Number of People Worked</t>
  </si>
  <si>
    <t>Total Miles Driven</t>
  </si>
  <si>
    <t>Disposal Fee (per ton)</t>
  </si>
  <si>
    <t>Debris Removed (in tons)</t>
  </si>
  <si>
    <t xml:space="preserve">SubTotals     </t>
  </si>
  <si>
    <t>Labor</t>
  </si>
  <si>
    <t>https://www.bls.gov/oes/current/oes_nat.htm#00-0000</t>
  </si>
  <si>
    <t>DoL</t>
  </si>
  <si>
    <t>DropDown: Hours Calculation</t>
  </si>
  <si>
    <t>Calculation Types</t>
  </si>
  <si>
    <t>Enter Total Hours</t>
  </si>
  <si>
    <t>Calculate</t>
  </si>
  <si>
    <t>Expense Types</t>
  </si>
  <si>
    <t>Counties</t>
  </si>
  <si>
    <t>Colfax</t>
  </si>
  <si>
    <t>Mora</t>
  </si>
  <si>
    <t>Moving &amp; Storage</t>
  </si>
  <si>
    <t>Livestock Handling Equipment Repair</t>
  </si>
  <si>
    <t>Debris Removal</t>
  </si>
  <si>
    <t>RESOURCES</t>
  </si>
  <si>
    <t>Mapping Line Item to Sector</t>
  </si>
  <si>
    <t>Line tem</t>
  </si>
  <si>
    <t>Sector</t>
  </si>
  <si>
    <t>Production, transportation, and material moving</t>
  </si>
  <si>
    <t>Natural resources, construction, and maintenance</t>
  </si>
  <si>
    <t>Cleaning &amp; Professional Services</t>
  </si>
  <si>
    <t>Service</t>
  </si>
  <si>
    <t>County</t>
  </si>
  <si>
    <t>Management, business, science, and arts</t>
  </si>
  <si>
    <t>Sales and office</t>
  </si>
  <si>
    <t>Total Number of Fridges &amp; Freezers</t>
  </si>
  <si>
    <t>Weeks of stored food to compensate for</t>
  </si>
  <si>
    <t>Enter the number of people in the following categories and age ranges for the entire household.</t>
  </si>
  <si>
    <t>Child</t>
  </si>
  <si>
    <t>Male</t>
  </si>
  <si>
    <t>Female</t>
  </si>
  <si>
    <t>&lt; 2</t>
  </si>
  <si>
    <t>12 - 13</t>
  </si>
  <si>
    <t>12-13</t>
  </si>
  <si>
    <t>2 - 3</t>
  </si>
  <si>
    <t>14 - 18</t>
  </si>
  <si>
    <t>14-18</t>
  </si>
  <si>
    <t>4 - 5</t>
  </si>
  <si>
    <t>19 - 50</t>
  </si>
  <si>
    <t>19-50</t>
  </si>
  <si>
    <t>6 - 8</t>
  </si>
  <si>
    <t>51 - 70</t>
  </si>
  <si>
    <t>51-70</t>
  </si>
  <si>
    <t>9 - 11</t>
  </si>
  <si>
    <t>&gt; 71</t>
  </si>
  <si>
    <t>Total People in the Household</t>
  </si>
  <si>
    <t>Household Size Weight Modifier</t>
  </si>
  <si>
    <t>https://fns-prod.azureedge.us/sites/default/files/media/file/CostofFoodFeb2023LowModLib.pdf</t>
  </si>
  <si>
    <t>Notes:</t>
  </si>
  <si>
    <t>We are using the "liberal plan column" weekly cost</t>
  </si>
  <si>
    <t>The minimum amount will be $500</t>
  </si>
  <si>
    <t>The weeks of lost food = (number of fridges and freezers) * 2</t>
  </si>
  <si>
    <t>Food loss = Sum( Individual Cost) * (Household Multiplier) * (fridges &amp; freezers) * 2</t>
  </si>
  <si>
    <t>Household Multiplier</t>
  </si>
  <si>
    <t>2-3</t>
  </si>
  <si>
    <t>4-5</t>
  </si>
  <si>
    <t>6-8</t>
  </si>
  <si>
    <t>9-11</t>
  </si>
  <si>
    <t>5-6</t>
  </si>
  <si>
    <t>7+</t>
  </si>
  <si>
    <t>71+</t>
  </si>
  <si>
    <t>Miles</t>
  </si>
  <si>
    <t>Include Lodging?</t>
  </si>
  <si>
    <t>Price per night - if lodging is included</t>
  </si>
  <si>
    <t>Lodging Per Diem</t>
  </si>
  <si>
    <t>Evacuee Host</t>
  </si>
  <si>
    <t>Food</t>
  </si>
  <si>
    <t>Utilities</t>
  </si>
  <si>
    <t>Enter the number ofevacuees in the following categories and age ranges.</t>
  </si>
  <si>
    <t>Days</t>
  </si>
  <si>
    <t>Evacuee Hosting</t>
  </si>
  <si>
    <t>Select a major city or popular destination to select - or select the standard per diem rate</t>
  </si>
  <si>
    <t>The number of adults (individuals over the age of 12) who were forced to evacuate.</t>
  </si>
  <si>
    <t>The number of children (individuals under the age of 12) who were forced to evacuate.</t>
  </si>
  <si>
    <t>How many days the evacuees were gone.</t>
  </si>
  <si>
    <t>The number of miles the evacuees traveled to relocate.</t>
  </si>
  <si>
    <t>Evacuation</t>
  </si>
  <si>
    <t>Relocation</t>
  </si>
  <si>
    <t>To get location based per-diem rates, select a state to filter destinations.</t>
  </si>
  <si>
    <t>Results</t>
  </si>
  <si>
    <t>Price per day for meals and other incidental expenses (MEI)</t>
  </si>
  <si>
    <t>[# of Miles] * 0.655</t>
  </si>
  <si>
    <t>[MEI per day] * [# of Days] * ( 1 + .75 * ([# of Adults] - 1) + .5 * [# of Children] )</t>
  </si>
  <si>
    <t>Check to include lodging - This should only be used if the claimant can provide proof of lodging but does not have a receipt.</t>
  </si>
  <si>
    <t>Per diem prices for MEI and lodging:</t>
  </si>
  <si>
    <t>https://www.gsa.gov/system/files/FY2023_PerDiemMasterRatesFile.xlsx</t>
  </si>
  <si>
    <t>Property Value</t>
  </si>
  <si>
    <t>The building replacement value (BRV) of the property as reported by the program "Xactimate"</t>
  </si>
  <si>
    <t>Property Rate</t>
  </si>
  <si>
    <t>Mileage Rates</t>
  </si>
  <si>
    <t>Number of miles driven</t>
  </si>
  <si>
    <t>[BRV] * .5</t>
  </si>
  <si>
    <t>Mileage Rate</t>
  </si>
  <si>
    <t>[Miles] * 0.655</t>
  </si>
  <si>
    <t>Expense Type</t>
  </si>
  <si>
    <t xml:space="preserve">Calculation Method </t>
  </si>
  <si>
    <t>Select the expense type that best describes the work that was done</t>
  </si>
  <si>
    <t>The county where the work took place</t>
  </si>
  <si>
    <t>Required</t>
  </si>
  <si>
    <t>✔</t>
  </si>
  <si>
    <t>Hours Worked</t>
  </si>
  <si>
    <t>Select a method for entering in the hours worked</t>
  </si>
  <si>
    <t>The number of hours that were worked per day</t>
  </si>
  <si>
    <t>The number of days that were worked</t>
  </si>
  <si>
    <t>The number of individuals that were working over the days and times</t>
  </si>
  <si>
    <t>Either the total hours worked or the approximate calculation.</t>
  </si>
  <si>
    <t>Expense Type &amp; County</t>
  </si>
  <si>
    <t>Other Associated Costs  -  (Based on Expense Type Selected)</t>
  </si>
  <si>
    <t>Hourly labor rate - determined by expense type and county</t>
  </si>
  <si>
    <t>Labor rates were estimated using data from the American Community Survey provided by the Census Bureau. Annual income data was scaled by median hours worked to derive an average hourly wage per county. Prices were then adjusted using the Consumer Price Index data for the western region of the US provided by the Bureau of Labor Statistics.</t>
  </si>
  <si>
    <r>
      <rPr>
        <b/>
        <u/>
        <sz val="11"/>
        <color rgb="FF0070C0"/>
        <rFont val="Calibri"/>
        <family val="2"/>
        <scheme val="minor"/>
      </rPr>
      <t>https://www.gsa.gov/plan-book/transportation-airfare-pov-etc/privately-owned-vehicle-pov-mileage-reimbursement/pov-mileage-rates-archived#auto</t>
    </r>
    <r>
      <rPr>
        <b/>
        <sz val="11"/>
        <color theme="1"/>
        <rFont val="Calibri"/>
        <family val="2"/>
        <scheme val="minor"/>
      </rPr>
      <t xml:space="preserve">  @ January 1st 2023</t>
    </r>
  </si>
  <si>
    <r>
      <t xml:space="preserve">Modifiers on the MEI are from the DoD family travel method:
</t>
    </r>
    <r>
      <rPr>
        <b/>
        <sz val="11"/>
        <color rgb="FF0070C0"/>
        <rFont val="Calibri"/>
        <family val="2"/>
        <scheme val="minor"/>
      </rPr>
      <t xml:space="preserve">https://media.defense.gov/2022/Jan/04/2002917147/-1/-1/0/JTR.PDF
</t>
    </r>
    <r>
      <rPr>
        <b/>
        <sz val="11"/>
        <color theme="1"/>
        <rFont val="Calibri"/>
        <family val="2"/>
        <scheme val="minor"/>
      </rPr>
      <t>(1 adult gets 100%, each additional adult gets 75%, each child 50%)</t>
    </r>
  </si>
  <si>
    <t>Labor Rate per Hour</t>
  </si>
  <si>
    <t>[Labor Rate per Hour]  *  [Hours Worked]</t>
  </si>
  <si>
    <t>If "Calculation Method" = Enter Total Hours:
Then "Total Hours Worked" will be used to find the labor cost
If "Calculation Method" = Calculate:
Then "Hours Worked" = [Hours] * [Days] * [People]</t>
  </si>
  <si>
    <t>The total hours worked 
(use this field if the hours are exactly known)</t>
  </si>
  <si>
    <t>Disposal Fees</t>
  </si>
  <si>
    <t>[Tons of Debris] * [Fee per ton]</t>
  </si>
  <si>
    <t>Number of miles driven for disposing of debris</t>
  </si>
  <si>
    <t>Amount paid to dispose of debris, per ton</t>
  </si>
  <si>
    <t>Amount of debris that was removed, per ton</t>
  </si>
  <si>
    <t>Family Members</t>
  </si>
  <si>
    <t>Food Loss</t>
  </si>
  <si>
    <t>Food Loss Rates</t>
  </si>
  <si>
    <t>Sum( [Weekly Cost per Person] )  *  [Household Size Weight Modifier]  *  [4 Weeks of Food]</t>
  </si>
  <si>
    <r>
      <t xml:space="preserve">Guidance for food loss was given by the Official USDA Food Plans for February 2023:
</t>
    </r>
    <r>
      <rPr>
        <b/>
        <u/>
        <sz val="11"/>
        <color rgb="FF0070C0"/>
        <rFont val="Calibri"/>
        <family val="2"/>
        <scheme val="minor"/>
      </rPr>
      <t>https://fns-prod.azureedge.us/sites/default/files/media/file/CostofFoodFeb2023LowModLib.pdf</t>
    </r>
    <r>
      <rPr>
        <b/>
        <sz val="11"/>
        <color theme="1"/>
        <rFont val="Calibri"/>
        <family val="2"/>
        <scheme val="minor"/>
      </rPr>
      <t xml:space="preserve">
The value of food per individual per week is determined using the "Liberal plan".
The household size weight modifier values are given in Note #2.</t>
    </r>
  </si>
  <si>
    <t>Enter the number of days the evacuees were hosted</t>
  </si>
  <si>
    <t>Time</t>
  </si>
  <si>
    <t>Evacuee Family Members</t>
  </si>
  <si>
    <t>Sum( [Individual Weekly Cost of a Person] / 7 )  *  [# of days]  *
 [Household Size Weight Modifier]</t>
  </si>
  <si>
    <t>[# of Days]  *  [# of People]  *  $5.40</t>
  </si>
  <si>
    <r>
      <t xml:space="preserve">Guidance for food loss was given by the Official USDA Food Plans for February 2023:
</t>
    </r>
    <r>
      <rPr>
        <b/>
        <u/>
        <sz val="10"/>
        <color rgb="FF0070C0"/>
        <rFont val="Calibri"/>
        <family val="2"/>
        <scheme val="minor"/>
      </rPr>
      <t>https://fns-prod.azureedge.us/sites/default/files/media/file/CostofFoodFeb2023LowModLib.pdf</t>
    </r>
    <r>
      <rPr>
        <b/>
        <sz val="11"/>
        <color theme="1"/>
        <rFont val="Calibri"/>
        <family val="2"/>
        <scheme val="minor"/>
      </rPr>
      <t xml:space="preserve">
The value of food per individual per week is determined using the "Liberal plan".
The household size weight modifier values are given in Note #2.</t>
    </r>
  </si>
  <si>
    <r>
      <t xml:space="preserve">The value of $5.40 utility cost per person per day was obtained using the "Utilities, fuels, and public services " and "Housekeeping supplies" from the Consumer Expenditures Survey by the Bureau of Labor Statistics.
</t>
    </r>
    <r>
      <rPr>
        <b/>
        <sz val="10"/>
        <color theme="1"/>
        <rFont val="Calibri"/>
        <family val="2"/>
        <scheme val="minor"/>
      </rPr>
      <t xml:space="preserve">
</t>
    </r>
    <r>
      <rPr>
        <b/>
        <u/>
        <sz val="10"/>
        <color rgb="FF0070C0"/>
        <rFont val="Calibri"/>
        <family val="2"/>
        <scheme val="minor"/>
      </rPr>
      <t xml:space="preserve">https://www.bls.gov/cex/tables/geographic/mean/cu-msa-west-2-year-average-2021-2022.xlsx  </t>
    </r>
  </si>
  <si>
    <t>Personal property rates are calculated based on insurance industry standard at 50% of the home value</t>
  </si>
  <si>
    <t>https://www.iii.org/article/how-much-homeowners-insurance-do-you-need</t>
  </si>
  <si>
    <t>https://www.gsa.gov/plan-book/transportation-airfare-pov-etc/privately-owned-vehicle-pov-mileage-reimbursement/pov-mileage-rates-archived#auto  @ January 1st 2023</t>
  </si>
  <si>
    <r>
      <rPr>
        <b/>
        <sz val="11"/>
        <rFont val="Calibri"/>
        <family val="2"/>
        <scheme val="minor"/>
      </rPr>
      <t xml:space="preserve">Each tab includes an overview of required documentation. Detailed lists of of documentation requirements and acceptable sources can be found here: </t>
    </r>
    <r>
      <rPr>
        <b/>
        <u/>
        <sz val="11"/>
        <color rgb="FF0070C0"/>
        <rFont val="Calibri"/>
        <family val="2"/>
        <scheme val="minor"/>
      </rPr>
      <t>Documentation Checklists</t>
    </r>
  </si>
  <si>
    <t>NOTE: This calculator includes standard rates for evacuation, property loss, DIY labor expenses, lost food, vehicle mileage, and evacuee hosting. If a claimant can demonstrate that their incurred costs are greater than the values in this calculator, they may be eligible to be compensated for their actual losses in lieu of the standard rates in this calculator. Additional documentation may be requested in order to best support the claim and amount requested.</t>
  </si>
  <si>
    <t>Costs incurred by hosting an evacuee can be claimed as a donation. Under the regulations, eligible donations are limited to the cost of merchandise, use of equipment, or other non-personal services and must be incurred by November 14, 2022. This calculator includes the total number of days evacuees were hosted, the age and gender of each evacuee to calculate food costs, and a standard rate of $5.40/day for utilities and household goods. Required information: claimant must provide information regarding name, age, and gender of evacuees and the dates they stayed with host.</t>
  </si>
  <si>
    <r>
      <rPr>
        <b/>
        <i/>
        <sz val="11"/>
        <rFont val="Calibri"/>
        <family val="2"/>
        <scheme val="minor"/>
      </rPr>
      <t xml:space="preserve">Claimants can be compensated for costs they incurred while evacuating from their home and/or relocating due to the fire and subsequent flooding. This calculator includes compensation rates for vehicle mileage, lodging per diem, and meals per diem. Required documentation: proof of occupancy for the damaged address, list of household members, dates and destination of evacuation, total mileage, and evacuation destination. See Evacuation Costs on the </t>
    </r>
    <r>
      <rPr>
        <b/>
        <u/>
        <sz val="11"/>
        <color rgb="FF0070C0"/>
        <rFont val="Calibri"/>
        <family val="2"/>
        <scheme val="minor"/>
      </rPr>
      <t>Documentation Checklist</t>
    </r>
    <r>
      <rPr>
        <b/>
        <i/>
        <sz val="11"/>
        <rFont val="Calibri"/>
        <family val="2"/>
        <scheme val="minor"/>
      </rPr>
      <t xml:space="preserve"> for more details.</t>
    </r>
  </si>
  <si>
    <r>
      <t xml:space="preserve">Damages to contents of homes are calculated by industry standard of 50% of the home value. For mobile homes or rented homes, content replacement is based on a per square foot value based on the market rate of homes in that area, which aligns with the private insurance industry approach. For mobile homes or rented homes, content replacement is based on a per square foot value based on the market rate of homes in that area, which aligns with the private insurance industry approach. Required documentation: insurance documentation, proof of damages. See Personal Property on the </t>
    </r>
    <r>
      <rPr>
        <b/>
        <u/>
        <sz val="11"/>
        <color rgb="FF0070C0"/>
        <rFont val="Calibri"/>
        <family val="2"/>
        <scheme val="minor"/>
      </rPr>
      <t>Documentation Checklist</t>
    </r>
    <r>
      <rPr>
        <b/>
        <i/>
        <sz val="11"/>
        <rFont val="Calibri"/>
        <family val="2"/>
        <scheme val="minor"/>
      </rPr>
      <t xml:space="preserve"> for more details.</t>
    </r>
  </si>
  <si>
    <r>
      <t xml:space="preserve">Many individuals completed their own property repairs relating to livestock handling, equipment repair, moving and storage, and debris removal, and their labor is compensable. This calculator includes standard rates for labor, mileage, and disposal fees for those who did not hire a business to complete the relevant repairs to their properties. Required documentation: any available receipts relating to tipping or disposal fees. See Debris Removal and Cleaning in the </t>
    </r>
    <r>
      <rPr>
        <b/>
        <u/>
        <sz val="11"/>
        <color rgb="FF0070C0"/>
        <rFont val="Calibri"/>
        <family val="2"/>
        <scheme val="minor"/>
      </rPr>
      <t>Documentation Checklist</t>
    </r>
    <r>
      <rPr>
        <b/>
        <i/>
        <sz val="11"/>
        <rFont val="Calibri"/>
        <family val="2"/>
        <scheme val="minor"/>
      </rPr>
      <t xml:space="preserve"> for more details.</t>
    </r>
  </si>
  <si>
    <r>
      <rPr>
        <b/>
        <i/>
        <sz val="11"/>
        <rFont val="Calibri"/>
        <family val="2"/>
        <scheme val="minor"/>
      </rPr>
      <t>Evacuees can be compensated for food that was lost or spoiled in their home while they were evacuated. Each evacuee is eligible for four weeks of food loss which is based on the USDA Food Plans. The age and gender of each evacuee under the claim is required to calculate compensation. See Evacuation Costs on the</t>
    </r>
    <r>
      <rPr>
        <b/>
        <u/>
        <sz val="11"/>
        <color rgb="FF0070C0"/>
        <rFont val="Calibri"/>
        <family val="2"/>
        <scheme val="minor"/>
      </rPr>
      <t xml:space="preserve"> Documentation Checklist</t>
    </r>
    <r>
      <rPr>
        <b/>
        <i/>
        <sz val="11"/>
        <rFont val="Calibri"/>
        <family val="2"/>
        <scheme val="minor"/>
      </rPr>
      <t xml:space="preserve"> for more details.</t>
    </r>
  </si>
  <si>
    <r>
      <rPr>
        <b/>
        <i/>
        <sz val="11"/>
        <rFont val="Calibri"/>
        <family val="2"/>
        <scheme val="minor"/>
      </rPr>
      <t xml:space="preserve">Vehicle mileage may be compensable for evacuees or evacuee hosts for milage directly related to the fire such as going to appointments or completing home repairs. The calculator multiplies miles driven by $0.655. One of the following documentation types is required: Itemized receipts for gas (preferred), mileage log that documents increased mileage from temporary residence, or maps with important travel points marked to verify increased mileage. See Evacuation Costs on the </t>
    </r>
    <r>
      <rPr>
        <b/>
        <u/>
        <sz val="11"/>
        <color rgb="FF0070C0"/>
        <rFont val="Calibri"/>
        <family val="2"/>
        <scheme val="minor"/>
      </rPr>
      <t>Documentation Checklist</t>
    </r>
    <r>
      <rPr>
        <b/>
        <i/>
        <sz val="11"/>
        <rFont val="Calibri"/>
        <family val="2"/>
        <scheme val="minor"/>
      </rPr>
      <t xml:space="preserve"> for more details.</t>
    </r>
  </si>
  <si>
    <t>Public Version 002  -  05/02/2024</t>
  </si>
  <si>
    <t>Assumes separate accommadations for each group of 4 individuals</t>
  </si>
  <si>
    <t>[Lodging per day] * [# of days] * ROUNDUP{ ( [# of Adults]+[# of Children] ) /4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</si>
</sst>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 #,##0"/>
    <numFmt numFmtId="165" formatCode="0.0000"/>
  </numFmts>
  <fonts count="37"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mbria"/>
      <family val="1"/>
    </font>
    <font>
      <b/>
      <sz val="12"/>
      <color theme="1"/>
      <name val="Cambria"/>
      <family val="1"/>
    </font>
    <font>
      <b/>
      <sz val="12"/>
      <color theme="1"/>
      <name val="Calibri"/>
      <family val="2"/>
      <scheme val="minor"/>
    </font>
    <font>
      <sz val="12"/>
      <color theme="1"/>
      <name val="Calibri"/>
      <family val="2"/>
      <scheme val="minor"/>
    </font>
    <font>
      <b/>
      <sz val="22"/>
      <color theme="1"/>
      <name val="Cambria"/>
      <family val="1"/>
    </font>
    <font>
      <i/>
      <sz val="11"/>
      <color theme="1"/>
      <name val="Calibri"/>
      <family val="2"/>
      <scheme val="minor"/>
    </font>
    <font>
      <u/>
      <sz val="11"/>
      <color theme="10"/>
      <name val="Calibri"/>
      <family val="2"/>
      <scheme val="minor"/>
    </font>
    <font>
      <sz val="11"/>
      <name val="Calibri"/>
      <family val="2"/>
      <scheme val="minor"/>
    </font>
    <font>
      <i/>
      <sz val="11"/>
      <name val="Calibri"/>
      <family val="2"/>
      <scheme val="minor"/>
    </font>
    <font>
      <b/>
      <u/>
      <sz val="11"/>
      <color theme="10"/>
      <name val="Calibri"/>
      <family val="2"/>
      <scheme val="minor"/>
    </font>
    <font>
      <i/>
      <sz val="12"/>
      <color theme="1"/>
      <name val="Calibri"/>
      <family val="2"/>
      <scheme val="minor"/>
    </font>
    <font>
      <b/>
      <sz val="10"/>
      <name val="Microsoft Sans Serif"/>
      <family val="2"/>
    </font>
    <font>
      <sz val="10"/>
      <name val="Microsoft Sans Serif"/>
      <family val="2"/>
    </font>
    <font>
      <sz val="10"/>
      <name val="Arial"/>
      <family val="2"/>
    </font>
    <font>
      <b/>
      <sz val="11"/>
      <color theme="1"/>
      <name val="Cambria"/>
      <family val="1"/>
    </font>
    <font>
      <b/>
      <i/>
      <sz val="14"/>
      <color theme="1"/>
      <name val="Cambria"/>
      <family val="1"/>
    </font>
    <font>
      <b/>
      <sz val="11"/>
      <color theme="0"/>
      <name val="Calibri"/>
      <family val="2"/>
      <scheme val="minor"/>
    </font>
    <font>
      <sz val="14"/>
      <color theme="1"/>
      <name val="Calibri"/>
      <family val="2"/>
      <scheme val="minor"/>
    </font>
    <font>
      <b/>
      <sz val="16"/>
      <name val="Cambria"/>
      <family val="1"/>
    </font>
    <font>
      <b/>
      <sz val="14"/>
      <color rgb="FF00B050"/>
      <name val="Cambria"/>
      <family val="1"/>
    </font>
    <font>
      <b/>
      <u/>
      <sz val="12"/>
      <color theme="10"/>
      <name val="Calibri"/>
      <family val="2"/>
      <scheme val="minor"/>
    </font>
    <font>
      <b/>
      <sz val="14"/>
      <color theme="1"/>
      <name val="Calibri"/>
      <family val="2"/>
      <scheme val="minor"/>
    </font>
    <font>
      <i/>
      <sz val="10"/>
      <color theme="1"/>
      <name val="Calibri"/>
      <family val="2"/>
      <scheme val="minor"/>
    </font>
    <font>
      <sz val="11"/>
      <color theme="0"/>
      <name val="Calibri"/>
      <family val="2"/>
      <scheme val="minor"/>
    </font>
    <font>
      <b/>
      <sz val="16"/>
      <color rgb="FF00B050"/>
      <name val="Cambria"/>
      <family val="1"/>
    </font>
    <font>
      <b/>
      <sz val="14"/>
      <name val="Cambria"/>
      <family val="1"/>
    </font>
    <font>
      <b/>
      <sz val="11"/>
      <name val="Calibri"/>
      <family val="2"/>
      <scheme val="minor"/>
    </font>
    <font>
      <b/>
      <u/>
      <sz val="11"/>
      <color rgb="FF0070C0"/>
      <name val="Calibri"/>
      <family val="2"/>
      <scheme val="minor"/>
    </font>
    <font>
      <b/>
      <sz val="11"/>
      <color rgb="FF0070C0"/>
      <name val="Calibri"/>
      <family val="2"/>
      <scheme val="minor"/>
    </font>
    <font>
      <b/>
      <sz val="10"/>
      <color theme="1"/>
      <name val="Calibri"/>
      <family val="2"/>
      <scheme val="minor"/>
    </font>
    <font>
      <b/>
      <u/>
      <sz val="10"/>
      <color rgb="FF0070C0"/>
      <name val="Calibri"/>
      <family val="2"/>
      <scheme val="minor"/>
    </font>
    <font>
      <u/>
      <sz val="11"/>
      <color rgb="FF0070C0"/>
      <name val="Calibri"/>
      <family val="2"/>
      <scheme val="minor"/>
    </font>
    <font>
      <sz val="10"/>
      <color theme="1"/>
      <name val="Calibri"/>
      <family val="2"/>
      <scheme val="minor"/>
    </font>
    <font>
      <b/>
      <i/>
      <sz val="11"/>
      <name val="Calibri"/>
      <family val="2"/>
      <scheme val="minor"/>
    </font>
  </fonts>
  <fills count="1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0F0F0"/>
        <bgColor rgb="FFFFFFFF"/>
      </patternFill>
    </fill>
    <fill>
      <patternFill patternType="solid">
        <fgColor rgb="FFFAFAD2"/>
        <bgColor rgb="FFFFFFFF"/>
      </patternFill>
    </fill>
    <fill>
      <patternFill patternType="solid">
        <fgColor theme="9" tint="0.59999389629810485"/>
        <bgColor indexed="64"/>
      </patternFill>
    </fill>
    <fill>
      <patternFill patternType="solid">
        <fgColor theme="6" tint="0.79998168889431442"/>
        <bgColor indexed="64"/>
      </patternFill>
    </fill>
    <fill>
      <patternFill patternType="solid">
        <fgColor theme="6" tint="0.79998168889431442"/>
        <bgColor rgb="FFFFFFFF"/>
      </patternFill>
    </fill>
    <fill>
      <patternFill patternType="solid">
        <fgColor rgb="FF0070C0"/>
        <bgColor indexed="64"/>
      </patternFill>
    </fill>
    <fill>
      <patternFill patternType="solid">
        <fgColor theme="4" tint="0.79998168889431442"/>
        <bgColor indexed="64"/>
      </patternFill>
    </fill>
    <fill>
      <patternFill patternType="solid">
        <fgColor theme="3" tint="0.79998168889431442"/>
        <bgColor indexed="64"/>
      </patternFill>
    </fill>
  </fills>
  <borders count="24">
    <border>
      <left/>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44" fontId="1" fillId="0" borderId="0" applyFont="0" applyFill="0" applyBorder="0" applyAlignment="0" applyProtection="0"/>
    <xf numFmtId="0" fontId="9" fillId="0" borderId="0" applyNumberFormat="0" applyFill="0" applyBorder="0" applyAlignment="0" applyProtection="0"/>
    <xf numFmtId="0" fontId="16" fillId="0" borderId="0"/>
    <xf numFmtId="0" fontId="16" fillId="0" borderId="0"/>
  </cellStyleXfs>
  <cellXfs count="290">
    <xf numFmtId="0" fontId="0" fillId="0" borderId="0" xfId="0"/>
    <xf numFmtId="0" fontId="9" fillId="0" borderId="0" xfId="2"/>
    <xf numFmtId="0" fontId="0" fillId="2" borderId="0" xfId="0" applyFill="1" applyAlignment="1">
      <alignment vertical="center" wrapText="1"/>
    </xf>
    <xf numFmtId="49" fontId="0" fillId="0" borderId="0" xfId="0" applyNumberFormat="1"/>
    <xf numFmtId="14" fontId="10" fillId="0" borderId="0" xfId="2" applyNumberFormat="1" applyFont="1"/>
    <xf numFmtId="0" fontId="0" fillId="2" borderId="0" xfId="0" applyFill="1"/>
    <xf numFmtId="0" fontId="0" fillId="3" borderId="15" xfId="0" applyFill="1" applyBorder="1"/>
    <xf numFmtId="0" fontId="0" fillId="3" borderId="16" xfId="0" applyFill="1" applyBorder="1"/>
    <xf numFmtId="0" fontId="0" fillId="3" borderId="17" xfId="0" applyFill="1" applyBorder="1"/>
    <xf numFmtId="0" fontId="0" fillId="3" borderId="7" xfId="0" applyFill="1" applyBorder="1"/>
    <xf numFmtId="0" fontId="0" fillId="3" borderId="18" xfId="0" applyFill="1" applyBorder="1"/>
    <xf numFmtId="0" fontId="0" fillId="3" borderId="0" xfId="0" applyFill="1" applyBorder="1"/>
    <xf numFmtId="0" fontId="0" fillId="3" borderId="19" xfId="0" applyFill="1" applyBorder="1"/>
    <xf numFmtId="0" fontId="0" fillId="3" borderId="20" xfId="0" applyFill="1" applyBorder="1"/>
    <xf numFmtId="0" fontId="0" fillId="3" borderId="21" xfId="0" applyFill="1" applyBorder="1"/>
    <xf numFmtId="3" fontId="15" fillId="0" borderId="4" xfId="0" applyNumberFormat="1" applyFont="1" applyBorder="1" applyAlignment="1">
      <alignment horizontal="right" vertical="top"/>
    </xf>
    <xf numFmtId="0" fontId="15" fillId="0" borderId="4" xfId="0" applyFont="1" applyBorder="1" applyAlignment="1">
      <alignment horizontal="left" vertical="top"/>
    </xf>
    <xf numFmtId="164" fontId="15" fillId="0" borderId="4" xfId="0" applyNumberFormat="1" applyFont="1" applyBorder="1" applyAlignment="1">
      <alignment horizontal="right" vertical="top"/>
    </xf>
    <xf numFmtId="0" fontId="14" fillId="10" borderId="4" xfId="0" applyFont="1" applyFill="1" applyBorder="1" applyAlignment="1">
      <alignment horizontal="left" vertical="center"/>
    </xf>
    <xf numFmtId="3" fontId="15" fillId="11" borderId="4" xfId="0" applyNumberFormat="1" applyFont="1" applyFill="1" applyBorder="1" applyAlignment="1">
      <alignment horizontal="right" vertical="top"/>
    </xf>
    <xf numFmtId="0" fontId="15" fillId="11" borderId="4" xfId="0" applyFont="1" applyFill="1" applyBorder="1" applyAlignment="1">
      <alignment horizontal="left" vertical="top"/>
    </xf>
    <xf numFmtId="164" fontId="15" fillId="11" borderId="4" xfId="0" applyNumberFormat="1" applyFont="1" applyFill="1" applyBorder="1" applyAlignment="1">
      <alignment horizontal="right" vertical="top"/>
    </xf>
    <xf numFmtId="0" fontId="2" fillId="6" borderId="0" xfId="0" applyFont="1" applyFill="1"/>
    <xf numFmtId="0" fontId="0" fillId="6" borderId="0" xfId="0" applyFill="1"/>
    <xf numFmtId="0" fontId="0" fillId="13" borderId="4" xfId="0" applyFill="1" applyBorder="1"/>
    <xf numFmtId="0" fontId="15" fillId="13" borderId="4" xfId="0" applyFont="1" applyFill="1" applyBorder="1" applyAlignment="1">
      <alignment horizontal="left" vertical="top"/>
    </xf>
    <xf numFmtId="0" fontId="15" fillId="14" borderId="4" xfId="0" applyFont="1" applyFill="1" applyBorder="1" applyAlignment="1">
      <alignment horizontal="left" vertical="top"/>
    </xf>
    <xf numFmtId="0" fontId="0" fillId="12" borderId="2" xfId="0" applyFill="1" applyBorder="1" applyAlignment="1">
      <alignment horizontal="center"/>
    </xf>
    <xf numFmtId="0" fontId="2" fillId="2" borderId="1" xfId="0" applyFont="1" applyFill="1" applyBorder="1" applyAlignment="1" applyProtection="1">
      <alignment horizontal="left" vertical="center"/>
      <protection locked="0"/>
    </xf>
    <xf numFmtId="0" fontId="2" fillId="2" borderId="1" xfId="0" applyFont="1" applyFill="1" applyBorder="1" applyAlignment="1" applyProtection="1">
      <alignment horizontal="left" vertical="center" wrapText="1"/>
      <protection locked="0"/>
    </xf>
    <xf numFmtId="0" fontId="2" fillId="2" borderId="1" xfId="0" applyFont="1" applyFill="1" applyBorder="1" applyAlignment="1" applyProtection="1">
      <alignment horizontal="center" vertical="center"/>
      <protection locked="0"/>
    </xf>
    <xf numFmtId="44" fontId="2" fillId="2" borderId="1" xfId="1" applyFont="1" applyFill="1" applyBorder="1" applyAlignment="1" applyProtection="1">
      <alignment horizontal="left" vertical="center"/>
      <protection locked="0"/>
    </xf>
    <xf numFmtId="0" fontId="2" fillId="0" borderId="0" xfId="0" applyFont="1"/>
    <xf numFmtId="1" fontId="10" fillId="0" borderId="0" xfId="1" applyNumberFormat="1" applyFont="1" applyFill="1" applyBorder="1" applyAlignment="1">
      <alignment horizontal="left" vertical="center"/>
    </xf>
    <xf numFmtId="0" fontId="10" fillId="0" borderId="0" xfId="0" applyFont="1" applyFill="1" applyBorder="1" applyAlignment="1">
      <alignment horizontal="left" vertical="center"/>
    </xf>
    <xf numFmtId="2" fontId="0" fillId="0" borderId="0" xfId="0" applyNumberFormat="1"/>
    <xf numFmtId="0" fontId="8" fillId="0" borderId="0" xfId="0" applyFont="1"/>
    <xf numFmtId="0" fontId="0" fillId="2" borderId="0" xfId="0" applyFill="1" applyAlignment="1" applyProtection="1">
      <alignment horizontal="center" vertical="center"/>
    </xf>
    <xf numFmtId="0" fontId="0" fillId="2" borderId="0" xfId="0" applyFill="1" applyAlignment="1" applyProtection="1">
      <alignment horizontal="left" vertical="center"/>
    </xf>
    <xf numFmtId="0" fontId="0" fillId="3" borderId="15" xfId="0" applyFill="1" applyBorder="1" applyAlignment="1" applyProtection="1">
      <alignment horizontal="center" vertical="center"/>
    </xf>
    <xf numFmtId="0" fontId="0" fillId="3" borderId="16" xfId="0" applyFill="1" applyBorder="1" applyAlignment="1" applyProtection="1">
      <alignment horizontal="center" vertical="center"/>
    </xf>
    <xf numFmtId="0" fontId="0" fillId="3" borderId="16" xfId="0" applyFill="1" applyBorder="1" applyAlignment="1" applyProtection="1">
      <alignment horizontal="left" vertical="center"/>
    </xf>
    <xf numFmtId="0" fontId="0" fillId="3" borderId="17" xfId="0" applyFill="1" applyBorder="1" applyAlignment="1" applyProtection="1">
      <alignment horizontal="center" vertical="center"/>
    </xf>
    <xf numFmtId="0" fontId="0" fillId="2" borderId="0" xfId="0" applyFill="1" applyAlignment="1" applyProtection="1">
      <alignment vertical="center"/>
    </xf>
    <xf numFmtId="0" fontId="0" fillId="3" borderId="7" xfId="0" applyFill="1" applyBorder="1" applyAlignment="1" applyProtection="1">
      <alignment horizontal="center" vertical="center"/>
    </xf>
    <xf numFmtId="0" fontId="0" fillId="3" borderId="0" xfId="0" applyFill="1" applyAlignment="1" applyProtection="1">
      <alignment horizontal="center" vertical="center"/>
    </xf>
    <xf numFmtId="0" fontId="0" fillId="3" borderId="18" xfId="0" applyFill="1" applyBorder="1" applyAlignment="1" applyProtection="1">
      <alignment horizontal="center" vertical="center"/>
    </xf>
    <xf numFmtId="0" fontId="7" fillId="3" borderId="10" xfId="0" applyFont="1" applyFill="1" applyBorder="1" applyAlignment="1" applyProtection="1">
      <alignment horizontal="center" vertical="center"/>
    </xf>
    <xf numFmtId="0" fontId="7" fillId="3" borderId="9" xfId="0" applyFont="1" applyFill="1" applyBorder="1" applyAlignment="1" applyProtection="1">
      <alignment horizontal="center" vertical="center"/>
    </xf>
    <xf numFmtId="0" fontId="0" fillId="3" borderId="11" xfId="0" applyFill="1" applyBorder="1" applyAlignment="1" applyProtection="1">
      <alignment horizontal="center" vertical="center"/>
    </xf>
    <xf numFmtId="0" fontId="7" fillId="3" borderId="12" xfId="0" applyFont="1" applyFill="1" applyBorder="1" applyAlignment="1" applyProtection="1">
      <alignment horizontal="center" vertical="center"/>
    </xf>
    <xf numFmtId="0" fontId="0" fillId="3" borderId="8" xfId="0" applyFill="1" applyBorder="1" applyAlignment="1" applyProtection="1">
      <alignment horizontal="center" vertical="center"/>
    </xf>
    <xf numFmtId="0" fontId="0" fillId="3" borderId="0" xfId="0" applyFill="1" applyAlignment="1" applyProtection="1">
      <alignment horizontal="left" vertical="center"/>
    </xf>
    <xf numFmtId="0" fontId="0" fillId="3" borderId="12" xfId="0" applyFill="1" applyBorder="1" applyAlignment="1" applyProtection="1">
      <alignment horizontal="left" vertical="center"/>
    </xf>
    <xf numFmtId="0" fontId="4" fillId="3" borderId="0" xfId="0" applyFont="1" applyFill="1" applyAlignment="1" applyProtection="1">
      <alignment horizontal="right" vertical="center"/>
    </xf>
    <xf numFmtId="0" fontId="4" fillId="3" borderId="8" xfId="0" applyFont="1" applyFill="1" applyBorder="1" applyAlignment="1" applyProtection="1">
      <alignment horizontal="right" vertical="center"/>
    </xf>
    <xf numFmtId="0" fontId="4" fillId="3" borderId="18" xfId="0" applyFont="1" applyFill="1" applyBorder="1" applyAlignment="1" applyProtection="1">
      <alignment horizontal="right" vertical="center"/>
    </xf>
    <xf numFmtId="0" fontId="9" fillId="3" borderId="0" xfId="2" applyFill="1" applyBorder="1" applyAlignment="1" applyProtection="1">
      <alignment horizontal="center" vertical="center" wrapText="1"/>
    </xf>
    <xf numFmtId="44" fontId="0" fillId="3" borderId="0" xfId="1" applyFont="1" applyFill="1" applyBorder="1" applyAlignment="1" applyProtection="1">
      <alignment horizontal="left" vertical="center"/>
    </xf>
    <xf numFmtId="44" fontId="5" fillId="3" borderId="0" xfId="1" applyFont="1" applyFill="1" applyBorder="1" applyAlignment="1" applyProtection="1">
      <alignment vertical="center"/>
    </xf>
    <xf numFmtId="0" fontId="4" fillId="3" borderId="2" xfId="0" applyFont="1" applyFill="1" applyBorder="1" applyAlignment="1" applyProtection="1">
      <alignment horizontal="right" vertical="center"/>
    </xf>
    <xf numFmtId="0" fontId="4" fillId="3" borderId="14" xfId="0" applyFont="1" applyFill="1" applyBorder="1" applyAlignment="1" applyProtection="1">
      <alignment horizontal="right" vertical="center"/>
    </xf>
    <xf numFmtId="0" fontId="4" fillId="3" borderId="19" xfId="0" applyFont="1" applyFill="1" applyBorder="1" applyAlignment="1" applyProtection="1">
      <alignment horizontal="right" vertical="center"/>
    </xf>
    <xf numFmtId="0" fontId="4" fillId="3" borderId="20" xfId="0" applyFont="1" applyFill="1" applyBorder="1" applyAlignment="1" applyProtection="1">
      <alignment horizontal="right" vertical="center"/>
    </xf>
    <xf numFmtId="0" fontId="4" fillId="3" borderId="21" xfId="0" applyFont="1" applyFill="1" applyBorder="1" applyAlignment="1" applyProtection="1">
      <alignment horizontal="right" vertical="center"/>
    </xf>
    <xf numFmtId="0" fontId="12" fillId="3" borderId="0" xfId="2" applyFont="1" applyFill="1" applyBorder="1" applyAlignment="1" applyProtection="1">
      <alignment horizontal="center" vertical="center" wrapText="1"/>
    </xf>
    <xf numFmtId="0" fontId="0" fillId="0" borderId="0" xfId="0" applyAlignment="1">
      <alignment vertical="center" wrapText="1"/>
    </xf>
    <xf numFmtId="0" fontId="0" fillId="0" borderId="4" xfId="0" applyBorder="1"/>
    <xf numFmtId="44" fontId="0" fillId="0" borderId="4" xfId="1" applyFont="1" applyBorder="1"/>
    <xf numFmtId="0" fontId="2" fillId="0" borderId="0" xfId="0" applyFont="1" applyAlignment="1">
      <alignment vertical="center" wrapText="1"/>
    </xf>
    <xf numFmtId="0" fontId="19" fillId="15" borderId="5" xfId="0" applyFont="1" applyFill="1" applyBorder="1" applyAlignment="1"/>
    <xf numFmtId="0" fontId="19" fillId="15" borderId="3" xfId="0" applyFont="1" applyFill="1" applyBorder="1" applyAlignment="1"/>
    <xf numFmtId="0" fontId="19" fillId="15" borderId="6" xfId="0" applyFont="1" applyFill="1" applyBorder="1" applyAlignment="1"/>
    <xf numFmtId="0" fontId="0" fillId="3" borderId="13" xfId="0" applyFill="1" applyBorder="1" applyAlignment="1" applyProtection="1">
      <alignment horizontal="left" vertical="center"/>
    </xf>
    <xf numFmtId="0" fontId="7" fillId="3" borderId="2" xfId="0" applyFont="1" applyFill="1" applyBorder="1" applyAlignment="1" applyProtection="1">
      <alignment horizontal="center" vertical="center"/>
    </xf>
    <xf numFmtId="0" fontId="0" fillId="3" borderId="14" xfId="0" applyFill="1" applyBorder="1" applyAlignment="1" applyProtection="1">
      <alignment horizontal="center" vertical="center"/>
    </xf>
    <xf numFmtId="0" fontId="0" fillId="3" borderId="9" xfId="0" applyFill="1" applyBorder="1" applyAlignment="1" applyProtection="1">
      <alignment horizontal="left" vertical="center"/>
    </xf>
    <xf numFmtId="0" fontId="4" fillId="3" borderId="10" xfId="0" applyFont="1" applyFill="1" applyBorder="1" applyAlignment="1" applyProtection="1">
      <alignment horizontal="right" vertical="center"/>
    </xf>
    <xf numFmtId="0" fontId="6" fillId="3" borderId="12" xfId="0" applyFont="1" applyFill="1" applyBorder="1" applyAlignment="1" applyProtection="1">
      <alignment horizontal="left" vertical="center"/>
    </xf>
    <xf numFmtId="0" fontId="4" fillId="3" borderId="0" xfId="0" applyFont="1" applyFill="1" applyAlignment="1" applyProtection="1">
      <alignment horizontal="center" vertical="center"/>
    </xf>
    <xf numFmtId="0" fontId="6" fillId="3" borderId="8" xfId="0" applyFont="1" applyFill="1" applyBorder="1" applyAlignment="1" applyProtection="1">
      <alignment horizontal="center" vertical="center"/>
    </xf>
    <xf numFmtId="0" fontId="6" fillId="3" borderId="0" xfId="0" applyFont="1" applyFill="1" applyAlignment="1" applyProtection="1">
      <alignment horizontal="center" vertical="center"/>
    </xf>
    <xf numFmtId="0" fontId="22" fillId="3" borderId="0" xfId="0" applyFont="1" applyFill="1" applyAlignment="1" applyProtection="1">
      <alignment horizontal="center" vertical="center"/>
    </xf>
    <xf numFmtId="0" fontId="5" fillId="3" borderId="12" xfId="0" applyFont="1" applyFill="1" applyBorder="1" applyAlignment="1" applyProtection="1">
      <alignment horizontal="left" vertical="center" wrapText="1"/>
    </xf>
    <xf numFmtId="0" fontId="23" fillId="3" borderId="13" xfId="2" applyFont="1" applyFill="1" applyBorder="1" applyAlignment="1" applyProtection="1">
      <alignment horizontal="center" vertical="center" wrapText="1"/>
    </xf>
    <xf numFmtId="0" fontId="4" fillId="3" borderId="2" xfId="0" applyFont="1" applyFill="1" applyBorder="1" applyAlignment="1" applyProtection="1">
      <alignment horizontal="center" vertical="center"/>
    </xf>
    <xf numFmtId="44" fontId="5" fillId="5" borderId="4" xfId="1" applyFont="1" applyFill="1" applyBorder="1" applyAlignment="1" applyProtection="1">
      <alignment vertical="center"/>
    </xf>
    <xf numFmtId="0" fontId="2" fillId="0" borderId="0" xfId="0" applyFont="1" applyAlignment="1"/>
    <xf numFmtId="0" fontId="2" fillId="0" borderId="0" xfId="0" applyFont="1" applyAlignment="1">
      <alignment horizontal="center"/>
    </xf>
    <xf numFmtId="0" fontId="8" fillId="0" borderId="0" xfId="0" applyFont="1" applyAlignment="1">
      <alignment horizontal="center"/>
    </xf>
    <xf numFmtId="0" fontId="0" fillId="0" borderId="0" xfId="0" applyAlignment="1">
      <alignment horizontal="center"/>
    </xf>
    <xf numFmtId="0" fontId="0" fillId="3" borderId="0" xfId="0" applyFill="1" applyBorder="1" applyAlignment="1" applyProtection="1">
      <alignment horizontal="center" vertical="center"/>
    </xf>
    <xf numFmtId="0" fontId="0" fillId="3" borderId="0" xfId="0" applyFill="1" applyBorder="1" applyAlignment="1" applyProtection="1">
      <alignment horizontal="left" vertical="center"/>
    </xf>
    <xf numFmtId="0" fontId="4" fillId="3" borderId="0" xfId="0" applyFont="1" applyFill="1" applyBorder="1" applyAlignment="1" applyProtection="1">
      <alignment horizontal="right" vertical="center"/>
    </xf>
    <xf numFmtId="0" fontId="2" fillId="3" borderId="0" xfId="0" applyFont="1" applyFill="1" applyBorder="1" applyAlignment="1" applyProtection="1">
      <alignment horizontal="left" vertical="center"/>
    </xf>
    <xf numFmtId="0" fontId="0" fillId="3" borderId="9" xfId="0" applyFill="1" applyBorder="1" applyAlignment="1" applyProtection="1">
      <alignment horizontal="center" vertical="center"/>
    </xf>
    <xf numFmtId="0" fontId="0" fillId="3" borderId="10" xfId="0" applyFill="1" applyBorder="1" applyAlignment="1" applyProtection="1">
      <alignment horizontal="center" vertical="center"/>
    </xf>
    <xf numFmtId="0" fontId="2" fillId="3" borderId="10" xfId="0" applyFont="1" applyFill="1" applyBorder="1" applyAlignment="1" applyProtection="1">
      <alignment horizontal="left" vertical="center"/>
    </xf>
    <xf numFmtId="0" fontId="0" fillId="3" borderId="10" xfId="0" applyFill="1" applyBorder="1" applyAlignment="1" applyProtection="1">
      <alignment horizontal="left" vertical="center"/>
    </xf>
    <xf numFmtId="0" fontId="0" fillId="3" borderId="11" xfId="0" applyFill="1" applyBorder="1" applyAlignment="1" applyProtection="1">
      <alignment horizontal="left" vertical="center"/>
    </xf>
    <xf numFmtId="0" fontId="0" fillId="3" borderId="12" xfId="0" applyFill="1" applyBorder="1" applyAlignment="1" applyProtection="1">
      <alignment horizontal="center" vertical="center"/>
    </xf>
    <xf numFmtId="0" fontId="0" fillId="3" borderId="8" xfId="0" applyFill="1" applyBorder="1" applyAlignment="1" applyProtection="1">
      <alignment horizontal="left" vertical="center"/>
    </xf>
    <xf numFmtId="0" fontId="8" fillId="3" borderId="0" xfId="0" applyFont="1" applyFill="1" applyBorder="1" applyAlignment="1" applyProtection="1">
      <alignment horizontal="left" vertical="center" wrapText="1"/>
    </xf>
    <xf numFmtId="0" fontId="8" fillId="3" borderId="8" xfId="0" applyFont="1" applyFill="1" applyBorder="1" applyAlignment="1" applyProtection="1">
      <alignment horizontal="left" vertical="center"/>
    </xf>
    <xf numFmtId="0" fontId="17" fillId="3" borderId="0" xfId="0" applyFont="1" applyFill="1" applyBorder="1" applyAlignment="1" applyProtection="1">
      <alignment horizontal="right" vertical="center" wrapText="1"/>
    </xf>
    <xf numFmtId="0" fontId="0" fillId="9" borderId="0" xfId="0" applyFill="1" applyBorder="1" applyAlignment="1" applyProtection="1">
      <alignment horizontal="lef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right" vertical="center"/>
    </xf>
    <xf numFmtId="0" fontId="5" fillId="3" borderId="0" xfId="0" applyFont="1" applyFill="1" applyBorder="1" applyAlignment="1" applyProtection="1">
      <alignment horizontal="right" vertical="center"/>
    </xf>
    <xf numFmtId="0" fontId="0" fillId="3" borderId="19" xfId="0" applyFill="1" applyBorder="1" applyAlignment="1" applyProtection="1">
      <alignment horizontal="center" vertical="center"/>
    </xf>
    <xf numFmtId="0" fontId="0" fillId="3" borderId="20" xfId="0" applyFill="1" applyBorder="1" applyAlignment="1" applyProtection="1">
      <alignment horizontal="center" vertical="center"/>
    </xf>
    <xf numFmtId="0" fontId="0" fillId="3" borderId="20" xfId="0" applyFill="1" applyBorder="1" applyAlignment="1" applyProtection="1">
      <alignment horizontal="left" vertical="center"/>
    </xf>
    <xf numFmtId="0" fontId="0" fillId="3" borderId="21" xfId="0" applyFill="1" applyBorder="1" applyAlignment="1" applyProtection="1">
      <alignment horizontal="center" vertical="center"/>
    </xf>
    <xf numFmtId="0" fontId="13" fillId="3" borderId="0" xfId="0" applyFont="1" applyFill="1" applyBorder="1" applyAlignment="1" applyProtection="1">
      <alignment vertical="center"/>
    </xf>
    <xf numFmtId="0" fontId="21" fillId="3" borderId="0" xfId="2" applyFont="1" applyFill="1" applyBorder="1" applyAlignment="1">
      <alignment horizontal="center" vertical="center"/>
    </xf>
    <xf numFmtId="0" fontId="8" fillId="3" borderId="0" xfId="0" applyFont="1" applyFill="1" applyBorder="1" applyAlignment="1" applyProtection="1">
      <alignment horizontal="center" vertical="center" wrapText="1"/>
    </xf>
    <xf numFmtId="0" fontId="13" fillId="3" borderId="0" xfId="0" applyFont="1" applyFill="1" applyBorder="1" applyAlignment="1" applyProtection="1">
      <alignment horizontal="right" vertical="center"/>
    </xf>
    <xf numFmtId="0" fontId="0" fillId="3" borderId="13" xfId="0" applyFill="1" applyBorder="1" applyAlignment="1" applyProtection="1">
      <alignment horizontal="center" vertical="center"/>
    </xf>
    <xf numFmtId="0" fontId="0" fillId="3" borderId="2" xfId="0" applyFill="1" applyBorder="1" applyAlignment="1" applyProtection="1">
      <alignment horizontal="center" vertical="center"/>
    </xf>
    <xf numFmtId="0" fontId="2" fillId="3" borderId="2" xfId="0" applyFont="1" applyFill="1" applyBorder="1" applyAlignment="1" applyProtection="1">
      <alignment horizontal="left" vertical="center"/>
    </xf>
    <xf numFmtId="0" fontId="0" fillId="3" borderId="2" xfId="0" applyFill="1" applyBorder="1" applyAlignment="1" applyProtection="1">
      <alignment horizontal="left" vertical="center"/>
    </xf>
    <xf numFmtId="0" fontId="0" fillId="3" borderId="14" xfId="0" applyFill="1" applyBorder="1" applyAlignment="1" applyProtection="1">
      <alignment horizontal="left" vertical="center"/>
    </xf>
    <xf numFmtId="0" fontId="5" fillId="3" borderId="2" xfId="0" applyFont="1" applyFill="1" applyBorder="1" applyAlignment="1" applyProtection="1">
      <alignment horizontal="right" vertical="center"/>
    </xf>
    <xf numFmtId="44" fontId="5" fillId="3" borderId="2" xfId="1" applyFont="1" applyFill="1" applyBorder="1" applyAlignment="1" applyProtection="1">
      <alignment horizontal="left" vertical="center"/>
    </xf>
    <xf numFmtId="44" fontId="0" fillId="3" borderId="4" xfId="1" applyFont="1" applyFill="1" applyBorder="1" applyAlignment="1" applyProtection="1">
      <alignment vertical="center"/>
    </xf>
    <xf numFmtId="44" fontId="5" fillId="3" borderId="0" xfId="1" applyFont="1" applyFill="1" applyBorder="1" applyAlignment="1" applyProtection="1">
      <alignment horizontal="center" vertical="center"/>
    </xf>
    <xf numFmtId="44" fontId="0" fillId="3" borderId="0" xfId="1" applyFont="1" applyFill="1" applyBorder="1" applyAlignment="1" applyProtection="1">
      <alignment vertical="center"/>
    </xf>
    <xf numFmtId="44" fontId="8" fillId="3" borderId="0" xfId="1" applyFont="1" applyFill="1" applyBorder="1" applyAlignment="1" applyProtection="1">
      <alignment vertical="center"/>
    </xf>
    <xf numFmtId="44" fontId="25" fillId="3" borderId="0" xfId="1" applyFont="1" applyFill="1" applyBorder="1" applyAlignment="1" applyProtection="1">
      <alignment vertical="center"/>
    </xf>
    <xf numFmtId="0" fontId="0" fillId="3" borderId="0" xfId="0" applyFill="1" applyBorder="1" applyAlignment="1" applyProtection="1">
      <alignment horizontal="left" vertical="center" wrapText="1"/>
    </xf>
    <xf numFmtId="44" fontId="25" fillId="3" borderId="0" xfId="1" applyFont="1" applyFill="1" applyBorder="1" applyAlignment="1" applyProtection="1">
      <alignment horizontal="center" vertical="center"/>
    </xf>
    <xf numFmtId="0" fontId="0" fillId="3" borderId="0" xfId="0" applyFill="1" applyBorder="1" applyAlignment="1" applyProtection="1">
      <alignment horizontal="center" vertical="center" wrapText="1"/>
    </xf>
    <xf numFmtId="49" fontId="0" fillId="3" borderId="0" xfId="0" applyNumberFormat="1" applyFill="1" applyBorder="1" applyAlignment="1" applyProtection="1">
      <alignment horizontal="left" vertical="center"/>
    </xf>
    <xf numFmtId="49" fontId="5" fillId="3" borderId="0" xfId="1" applyNumberFormat="1" applyFont="1" applyFill="1" applyBorder="1" applyAlignment="1" applyProtection="1">
      <alignment horizontal="center" vertical="center"/>
    </xf>
    <xf numFmtId="0" fontId="7" fillId="3" borderId="0" xfId="0" applyFont="1" applyFill="1" applyBorder="1" applyAlignment="1" applyProtection="1">
      <alignment horizontal="center" vertical="center"/>
    </xf>
    <xf numFmtId="0" fontId="7" fillId="3" borderId="0" xfId="0" applyFont="1" applyFill="1" applyAlignment="1" applyProtection="1">
      <alignment horizontal="center" vertical="center"/>
    </xf>
    <xf numFmtId="0" fontId="4" fillId="3" borderId="0" xfId="0" applyFont="1" applyFill="1" applyAlignment="1" applyProtection="1">
      <alignment horizontal="center" vertical="center" wrapText="1"/>
    </xf>
    <xf numFmtId="165" fontId="13" fillId="3" borderId="0" xfId="0" applyNumberFormat="1" applyFont="1" applyFill="1" applyAlignment="1" applyProtection="1">
      <alignment horizontal="center" vertical="center"/>
    </xf>
    <xf numFmtId="0" fontId="13" fillId="3" borderId="0" xfId="0" applyFont="1" applyFill="1" applyAlignment="1" applyProtection="1">
      <alignment horizontal="center" vertical="center" wrapText="1"/>
    </xf>
    <xf numFmtId="0" fontId="8" fillId="3" borderId="0" xfId="0" applyFont="1" applyFill="1" applyAlignment="1" applyProtection="1">
      <alignment horizontal="center" vertical="center" wrapText="1"/>
    </xf>
    <xf numFmtId="0" fontId="2" fillId="9" borderId="4" xfId="0" applyFont="1" applyFill="1" applyBorder="1" applyAlignment="1" applyProtection="1">
      <alignment horizontal="center" vertical="center"/>
    </xf>
    <xf numFmtId="0" fontId="8" fillId="3" borderId="0" xfId="0" applyFont="1" applyFill="1" applyAlignment="1" applyProtection="1">
      <alignment horizontal="left" vertical="center" wrapText="1"/>
    </xf>
    <xf numFmtId="165" fontId="8" fillId="3" borderId="0" xfId="0" applyNumberFormat="1" applyFont="1" applyFill="1" applyAlignment="1" applyProtection="1">
      <alignment horizontal="left" vertical="center"/>
    </xf>
    <xf numFmtId="165" fontId="8" fillId="3" borderId="0" xfId="0" applyNumberFormat="1" applyFont="1" applyFill="1" applyAlignment="1" applyProtection="1">
      <alignment horizontal="left" vertical="center" wrapText="1"/>
    </xf>
    <xf numFmtId="0" fontId="2" fillId="2" borderId="1" xfId="0" applyFont="1" applyFill="1" applyBorder="1" applyAlignment="1" applyProtection="1">
      <alignment horizontal="center" vertical="center" wrapText="1"/>
      <protection locked="0"/>
    </xf>
    <xf numFmtId="2" fontId="2" fillId="9" borderId="4" xfId="0" applyNumberFormat="1" applyFont="1" applyFill="1" applyBorder="1" applyAlignment="1" applyProtection="1">
      <alignment horizontal="center" vertical="center"/>
    </xf>
    <xf numFmtId="0" fontId="4" fillId="3" borderId="0" xfId="0" applyFont="1" applyFill="1" applyAlignment="1" applyProtection="1">
      <alignment vertical="center" wrapText="1"/>
    </xf>
    <xf numFmtId="0" fontId="27" fillId="3" borderId="0" xfId="0" applyFont="1" applyFill="1" applyAlignment="1" applyProtection="1">
      <alignment horizontal="center" vertical="center" wrapText="1"/>
    </xf>
    <xf numFmtId="0" fontId="27" fillId="3" borderId="0" xfId="0" applyFont="1" applyFill="1" applyAlignment="1" applyProtection="1">
      <alignment horizontal="center" vertical="center"/>
    </xf>
    <xf numFmtId="0" fontId="8" fillId="3" borderId="0" xfId="0" applyFont="1" applyFill="1" applyAlignment="1" applyProtection="1">
      <alignment vertical="center" wrapText="1"/>
    </xf>
    <xf numFmtId="0" fontId="12" fillId="3" borderId="9" xfId="2" applyFont="1" applyFill="1" applyBorder="1" applyAlignment="1" applyProtection="1">
      <alignment horizontal="center" vertical="center" wrapText="1"/>
    </xf>
    <xf numFmtId="0" fontId="4" fillId="3" borderId="11" xfId="0" applyFont="1" applyFill="1" applyBorder="1" applyAlignment="1" applyProtection="1">
      <alignment horizontal="right" vertical="center"/>
    </xf>
    <xf numFmtId="0" fontId="12" fillId="3" borderId="12" xfId="2" applyFont="1" applyFill="1" applyBorder="1" applyAlignment="1" applyProtection="1">
      <alignment horizontal="center" vertical="center" wrapText="1"/>
    </xf>
    <xf numFmtId="44" fontId="5" fillId="3" borderId="12" xfId="1" applyFont="1" applyFill="1" applyBorder="1" applyAlignment="1" applyProtection="1">
      <alignment vertical="center"/>
    </xf>
    <xf numFmtId="44" fontId="5" fillId="3" borderId="13" xfId="1" applyFont="1" applyFill="1" applyBorder="1" applyAlignment="1" applyProtection="1">
      <alignment vertical="center"/>
    </xf>
    <xf numFmtId="44" fontId="5" fillId="3" borderId="2" xfId="1" applyFont="1" applyFill="1" applyBorder="1" applyAlignment="1" applyProtection="1">
      <alignment vertical="center"/>
    </xf>
    <xf numFmtId="0" fontId="0" fillId="2" borderId="0" xfId="0" applyFill="1" applyAlignment="1" applyProtection="1">
      <alignment vertical="center" wrapText="1"/>
    </xf>
    <xf numFmtId="49" fontId="2" fillId="3" borderId="0" xfId="1" applyNumberFormat="1" applyFont="1" applyFill="1" applyBorder="1" applyAlignment="1" applyProtection="1">
      <alignment vertical="center" wrapText="1"/>
    </xf>
    <xf numFmtId="44" fontId="0" fillId="3" borderId="4" xfId="1" applyFont="1" applyFill="1" applyBorder="1" applyAlignment="1" applyProtection="1">
      <alignment horizontal="left" vertical="center"/>
    </xf>
    <xf numFmtId="0" fontId="4" fillId="3" borderId="0" xfId="0" applyFont="1" applyFill="1" applyAlignment="1" applyProtection="1">
      <alignment horizontal="left" vertical="center"/>
    </xf>
    <xf numFmtId="0" fontId="13" fillId="3" borderId="12" xfId="0" applyFont="1" applyFill="1" applyBorder="1" applyAlignment="1" applyProtection="1">
      <alignment vertical="center"/>
    </xf>
    <xf numFmtId="0" fontId="2" fillId="2" borderId="1" xfId="0" applyFont="1" applyFill="1" applyBorder="1" applyAlignment="1" applyProtection="1">
      <alignment horizontal="left" vertical="center"/>
    </xf>
    <xf numFmtId="0" fontId="4" fillId="3" borderId="0" xfId="0" applyFont="1" applyFill="1" applyAlignment="1" applyProtection="1">
      <alignment horizontal="right" vertical="center" wrapText="1"/>
    </xf>
    <xf numFmtId="0" fontId="0" fillId="9" borderId="0" xfId="0" applyFill="1" applyAlignment="1" applyProtection="1">
      <alignment horizontal="left" vertical="center"/>
    </xf>
    <xf numFmtId="0" fontId="11" fillId="3" borderId="0" xfId="0" applyFont="1" applyFill="1" applyAlignment="1" applyProtection="1">
      <alignment horizontal="left" vertical="center" wrapText="1"/>
    </xf>
    <xf numFmtId="49" fontId="29" fillId="3" borderId="0" xfId="0" applyNumberFormat="1" applyFont="1" applyFill="1" applyAlignment="1" applyProtection="1">
      <alignment horizontal="center" wrapText="1"/>
    </xf>
    <xf numFmtId="49" fontId="29" fillId="3" borderId="0" xfId="0" applyNumberFormat="1" applyFont="1" applyFill="1" applyAlignment="1" applyProtection="1">
      <alignment horizontal="center" vertical="center" wrapText="1"/>
    </xf>
    <xf numFmtId="0" fontId="30" fillId="3" borderId="0" xfId="0" applyFont="1" applyFill="1" applyAlignment="1" applyProtection="1">
      <alignment vertical="top"/>
    </xf>
    <xf numFmtId="0" fontId="2" fillId="3" borderId="0" xfId="0" applyFont="1" applyFill="1" applyAlignment="1" applyProtection="1">
      <alignment wrapText="1"/>
    </xf>
    <xf numFmtId="49" fontId="2" fillId="3" borderId="0" xfId="1" applyNumberFormat="1" applyFont="1" applyFill="1" applyBorder="1" applyAlignment="1" applyProtection="1">
      <alignment vertical="center"/>
    </xf>
    <xf numFmtId="44" fontId="5" fillId="5" borderId="4" xfId="1" applyFont="1" applyFill="1" applyBorder="1" applyAlignment="1" applyProtection="1">
      <alignment horizontal="left" vertical="center"/>
    </xf>
    <xf numFmtId="0" fontId="2" fillId="2" borderId="0" xfId="0" applyFont="1" applyFill="1" applyAlignment="1" applyProtection="1">
      <alignment horizontal="center" vertical="center"/>
    </xf>
    <xf numFmtId="0" fontId="2" fillId="3" borderId="0" xfId="0" applyFont="1" applyFill="1" applyBorder="1" applyAlignment="1" applyProtection="1">
      <alignment horizontal="center" vertical="center"/>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2" fillId="3" borderId="0" xfId="0" applyFont="1" applyFill="1" applyBorder="1" applyAlignment="1" applyProtection="1">
      <alignment vertical="center" wrapText="1"/>
    </xf>
    <xf numFmtId="0" fontId="8" fillId="2" borderId="1" xfId="0" applyFont="1" applyFill="1" applyBorder="1" applyAlignment="1" applyProtection="1">
      <alignment horizontal="center" vertical="center" wrapText="1"/>
    </xf>
    <xf numFmtId="0" fontId="8" fillId="9" borderId="0" xfId="0" applyFont="1" applyFill="1" applyBorder="1" applyAlignment="1" applyProtection="1">
      <alignment vertical="center" wrapText="1"/>
    </xf>
    <xf numFmtId="0" fontId="8" fillId="9" borderId="0" xfId="0" applyFont="1" applyFill="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49" fontId="4" fillId="4" borderId="0" xfId="0" applyNumberFormat="1" applyFont="1" applyFill="1" applyBorder="1" applyAlignment="1" applyProtection="1">
      <alignment horizontal="center" vertical="center"/>
    </xf>
    <xf numFmtId="2" fontId="8" fillId="9" borderId="0" xfId="0" applyNumberFormat="1" applyFont="1" applyFill="1" applyBorder="1" applyAlignment="1" applyProtection="1">
      <alignment horizontal="center" vertical="center"/>
    </xf>
    <xf numFmtId="2" fontId="8" fillId="3" borderId="0" xfId="0" applyNumberFormat="1" applyFont="1" applyFill="1" applyBorder="1" applyAlignment="1" applyProtection="1">
      <alignment horizontal="center" vertical="center"/>
    </xf>
    <xf numFmtId="49" fontId="4" fillId="3" borderId="0" xfId="0" applyNumberFormat="1" applyFont="1" applyFill="1" applyBorder="1" applyAlignment="1" applyProtection="1">
      <alignment horizontal="center" vertical="center"/>
    </xf>
    <xf numFmtId="0" fontId="8" fillId="9" borderId="0" xfId="0" applyFont="1" applyFill="1" applyBorder="1" applyAlignment="1" applyProtection="1">
      <alignment horizontal="center" vertical="center"/>
    </xf>
    <xf numFmtId="0" fontId="0" fillId="9" borderId="0" xfId="0" applyFill="1" applyBorder="1" applyAlignment="1" applyProtection="1">
      <alignment horizontal="center" vertical="center"/>
    </xf>
    <xf numFmtId="0" fontId="26" fillId="2" borderId="0" xfId="0" applyFont="1" applyFill="1" applyAlignment="1" applyProtection="1">
      <alignment vertical="center"/>
    </xf>
    <xf numFmtId="0" fontId="8" fillId="3" borderId="12" xfId="0" applyFont="1" applyFill="1" applyBorder="1" applyAlignment="1" applyProtection="1">
      <alignment vertical="center" wrapText="1"/>
    </xf>
    <xf numFmtId="0" fontId="8" fillId="3" borderId="0" xfId="0" applyFont="1" applyFill="1" applyBorder="1" applyAlignment="1" applyProtection="1">
      <alignment vertical="center"/>
    </xf>
    <xf numFmtId="0" fontId="8" fillId="3" borderId="8" xfId="0" applyFont="1" applyFill="1" applyBorder="1" applyAlignment="1" applyProtection="1">
      <alignment vertical="center"/>
    </xf>
    <xf numFmtId="0" fontId="5" fillId="3" borderId="12" xfId="0" applyFont="1" applyFill="1" applyBorder="1" applyAlignment="1" applyProtection="1">
      <alignment vertical="center"/>
    </xf>
    <xf numFmtId="0" fontId="5" fillId="3" borderId="0" xfId="0" applyFont="1" applyFill="1" applyBorder="1" applyAlignment="1" applyProtection="1">
      <alignment vertical="center"/>
    </xf>
    <xf numFmtId="44" fontId="6" fillId="3" borderId="0" xfId="1" applyFont="1" applyFill="1" applyBorder="1" applyAlignment="1" applyProtection="1">
      <alignment horizontal="left" vertical="center"/>
    </xf>
    <xf numFmtId="0" fontId="5" fillId="3" borderId="13" xfId="0" applyFont="1" applyFill="1" applyBorder="1" applyAlignment="1" applyProtection="1">
      <alignment horizontal="center" vertical="center"/>
    </xf>
    <xf numFmtId="0" fontId="5" fillId="3" borderId="2" xfId="0" applyFont="1" applyFill="1" applyBorder="1" applyAlignment="1" applyProtection="1">
      <alignment horizontal="center" vertical="center"/>
    </xf>
    <xf numFmtId="44" fontId="5" fillId="3" borderId="2" xfId="1" applyFont="1" applyFill="1" applyBorder="1" applyAlignment="1" applyProtection="1">
      <alignment horizontal="center" vertical="center"/>
    </xf>
    <xf numFmtId="44" fontId="6" fillId="3" borderId="2" xfId="1" applyFont="1" applyFill="1" applyBorder="1" applyAlignment="1" applyProtection="1">
      <alignment horizontal="left" vertical="center"/>
    </xf>
    <xf numFmtId="0" fontId="4" fillId="3" borderId="0" xfId="0" applyFont="1" applyFill="1" applyBorder="1" applyAlignment="1" applyProtection="1">
      <alignment horizontal="center" vertical="center"/>
    </xf>
    <xf numFmtId="0" fontId="7" fillId="3" borderId="8" xfId="0" applyFont="1" applyFill="1" applyBorder="1" applyAlignment="1" applyProtection="1">
      <alignment horizontal="center" vertical="center"/>
    </xf>
    <xf numFmtId="0" fontId="7" fillId="3" borderId="13" xfId="0" applyFont="1" applyFill="1" applyBorder="1" applyAlignment="1" applyProtection="1">
      <alignment horizontal="center" vertical="center"/>
    </xf>
    <xf numFmtId="0" fontId="7" fillId="3" borderId="14" xfId="0" applyFont="1" applyFill="1" applyBorder="1" applyAlignment="1" applyProtection="1">
      <alignment horizontal="center" vertical="center"/>
    </xf>
    <xf numFmtId="0" fontId="8" fillId="3" borderId="8" xfId="0" applyFont="1" applyFill="1" applyBorder="1" applyAlignment="1" applyProtection="1">
      <alignment horizontal="center" vertical="center"/>
    </xf>
    <xf numFmtId="0" fontId="24" fillId="3" borderId="12" xfId="0" applyFont="1" applyFill="1" applyBorder="1" applyAlignment="1" applyProtection="1">
      <alignment vertical="center"/>
    </xf>
    <xf numFmtId="0" fontId="24" fillId="3" borderId="0" xfId="0" applyFont="1" applyFill="1" applyBorder="1" applyAlignment="1" applyProtection="1">
      <alignment vertical="center"/>
    </xf>
    <xf numFmtId="0" fontId="24" fillId="3" borderId="13" xfId="0" applyFont="1" applyFill="1" applyBorder="1" applyAlignment="1" applyProtection="1">
      <alignment horizontal="right" vertical="center"/>
    </xf>
    <xf numFmtId="0" fontId="24" fillId="3" borderId="2" xfId="0" applyFont="1" applyFill="1" applyBorder="1" applyAlignment="1" applyProtection="1">
      <alignment horizontal="right" vertical="center"/>
    </xf>
    <xf numFmtId="0" fontId="5" fillId="3" borderId="2" xfId="0" applyFont="1" applyFill="1" applyBorder="1" applyAlignment="1" applyProtection="1">
      <alignment vertical="center"/>
    </xf>
    <xf numFmtId="0" fontId="7" fillId="3" borderId="0" xfId="0" applyFont="1" applyFill="1" applyBorder="1" applyAlignment="1" applyProtection="1">
      <alignment horizontal="center" vertical="center"/>
    </xf>
    <xf numFmtId="0" fontId="7" fillId="3" borderId="0" xfId="0" applyFont="1" applyFill="1" applyAlignment="1" applyProtection="1">
      <alignment horizontal="center" vertical="center"/>
    </xf>
    <xf numFmtId="0" fontId="9" fillId="3" borderId="0" xfId="2" applyFill="1" applyAlignment="1" applyProtection="1">
      <alignment wrapText="1"/>
    </xf>
    <xf numFmtId="0" fontId="31" fillId="3" borderId="0" xfId="0" applyFont="1" applyFill="1" applyAlignment="1" applyProtection="1">
      <alignment horizontal="center" wrapText="1"/>
    </xf>
    <xf numFmtId="0" fontId="35" fillId="3" borderId="7" xfId="0" applyFont="1" applyFill="1" applyBorder="1"/>
    <xf numFmtId="0" fontId="35" fillId="3" borderId="18" xfId="0" applyFont="1" applyFill="1" applyBorder="1"/>
    <xf numFmtId="0" fontId="35" fillId="2" borderId="0" xfId="0" applyFont="1" applyFill="1"/>
    <xf numFmtId="0" fontId="35" fillId="2" borderId="0" xfId="0" applyFont="1" applyFill="1" applyAlignment="1">
      <alignment vertical="center" wrapText="1"/>
    </xf>
    <xf numFmtId="44" fontId="25" fillId="3" borderId="0" xfId="1" applyFont="1" applyFill="1" applyBorder="1" applyAlignment="1" applyProtection="1">
      <alignment horizontal="center" vertical="center" wrapText="1"/>
    </xf>
    <xf numFmtId="0" fontId="21" fillId="17" borderId="5" xfId="2" applyFont="1" applyFill="1" applyBorder="1" applyAlignment="1">
      <alignment horizontal="center" vertical="center"/>
    </xf>
    <xf numFmtId="0" fontId="21" fillId="17" borderId="3" xfId="2" applyFont="1" applyFill="1" applyBorder="1" applyAlignment="1">
      <alignment horizontal="center" vertical="center"/>
    </xf>
    <xf numFmtId="0" fontId="21" fillId="17" borderId="6" xfId="2" applyFont="1" applyFill="1" applyBorder="1" applyAlignment="1">
      <alignment horizontal="center" vertical="center"/>
    </xf>
    <xf numFmtId="0" fontId="30" fillId="3" borderId="0" xfId="2" applyFont="1" applyFill="1" applyBorder="1" applyAlignment="1">
      <alignment horizontal="center" vertical="center" wrapText="1"/>
    </xf>
    <xf numFmtId="0" fontId="34" fillId="3" borderId="0" xfId="2" applyFont="1" applyFill="1" applyBorder="1" applyAlignment="1">
      <alignment horizontal="center" vertical="center" wrapText="1"/>
    </xf>
    <xf numFmtId="0" fontId="7" fillId="3" borderId="0" xfId="0" applyFont="1" applyFill="1" applyBorder="1" applyAlignment="1">
      <alignment horizontal="center" vertical="center"/>
    </xf>
    <xf numFmtId="0" fontId="21" fillId="5" borderId="5" xfId="2" applyFont="1" applyFill="1" applyBorder="1" applyAlignment="1">
      <alignment horizontal="center" vertical="center"/>
    </xf>
    <xf numFmtId="0" fontId="21" fillId="5" borderId="3" xfId="2" applyFont="1" applyFill="1" applyBorder="1" applyAlignment="1">
      <alignment horizontal="center" vertical="center"/>
    </xf>
    <xf numFmtId="0" fontId="21" fillId="5" borderId="6" xfId="2" applyFont="1" applyFill="1" applyBorder="1" applyAlignment="1">
      <alignment horizontal="center" vertical="center"/>
    </xf>
    <xf numFmtId="0" fontId="21" fillId="16" borderId="5" xfId="2" applyFont="1" applyFill="1" applyBorder="1" applyAlignment="1">
      <alignment horizontal="center" vertical="center"/>
    </xf>
    <xf numFmtId="0" fontId="21" fillId="16" borderId="3" xfId="2" applyFont="1" applyFill="1" applyBorder="1" applyAlignment="1">
      <alignment horizontal="center" vertical="center"/>
    </xf>
    <xf numFmtId="0" fontId="21" fillId="16" borderId="6" xfId="2" applyFont="1" applyFill="1" applyBorder="1" applyAlignment="1">
      <alignment horizontal="center" vertical="center"/>
    </xf>
    <xf numFmtId="0" fontId="21" fillId="8" borderId="5" xfId="2" applyFont="1" applyFill="1" applyBorder="1" applyAlignment="1">
      <alignment horizontal="center" vertical="center"/>
    </xf>
    <xf numFmtId="0" fontId="21" fillId="8" borderId="3" xfId="2" applyFont="1" applyFill="1" applyBorder="1" applyAlignment="1">
      <alignment horizontal="center" vertical="center"/>
    </xf>
    <xf numFmtId="0" fontId="21" fillId="8" borderId="6" xfId="2" applyFont="1" applyFill="1" applyBorder="1" applyAlignment="1">
      <alignment horizontal="center" vertical="center"/>
    </xf>
    <xf numFmtId="0" fontId="21" fillId="7" borderId="5" xfId="2" applyFont="1" applyFill="1" applyBorder="1" applyAlignment="1">
      <alignment horizontal="center" vertical="center"/>
    </xf>
    <xf numFmtId="0" fontId="21" fillId="7" borderId="3" xfId="2" applyFont="1" applyFill="1" applyBorder="1" applyAlignment="1">
      <alignment horizontal="center" vertical="center"/>
    </xf>
    <xf numFmtId="0" fontId="21" fillId="7" borderId="6" xfId="2" applyFont="1" applyFill="1" applyBorder="1" applyAlignment="1">
      <alignment horizontal="center" vertical="center"/>
    </xf>
    <xf numFmtId="0" fontId="21" fillId="6" borderId="5" xfId="2" applyFont="1" applyFill="1" applyBorder="1" applyAlignment="1">
      <alignment horizontal="center" vertical="center"/>
    </xf>
    <xf numFmtId="0" fontId="21" fillId="6" borderId="3" xfId="2" applyFont="1" applyFill="1" applyBorder="1" applyAlignment="1">
      <alignment horizontal="center" vertical="center"/>
    </xf>
    <xf numFmtId="0" fontId="21" fillId="6" borderId="6" xfId="2" applyFont="1" applyFill="1" applyBorder="1" applyAlignment="1">
      <alignment horizontal="center" vertical="center"/>
    </xf>
    <xf numFmtId="0" fontId="18" fillId="3" borderId="0" xfId="0" applyFont="1" applyFill="1" applyBorder="1" applyAlignment="1">
      <alignment horizontal="center" vertical="center"/>
    </xf>
    <xf numFmtId="0" fontId="25" fillId="3" borderId="0" xfId="0" applyFont="1" applyFill="1" applyBorder="1" applyAlignment="1">
      <alignment horizontal="center" vertical="center" wrapText="1"/>
    </xf>
    <xf numFmtId="0" fontId="3" fillId="9" borderId="0" xfId="0" applyFont="1" applyFill="1" applyBorder="1" applyAlignment="1" applyProtection="1">
      <alignment horizontal="center" vertical="center"/>
    </xf>
    <xf numFmtId="0" fontId="7" fillId="3" borderId="0" xfId="0" applyFont="1" applyFill="1" applyBorder="1" applyAlignment="1" applyProtection="1">
      <alignment horizontal="center" vertical="center"/>
    </xf>
    <xf numFmtId="0" fontId="0" fillId="9" borderId="0" xfId="0" applyFill="1" applyBorder="1" applyAlignment="1" applyProtection="1">
      <alignment horizontal="left" vertical="center" wrapText="1"/>
    </xf>
    <xf numFmtId="0" fontId="12" fillId="3" borderId="0" xfId="2" applyFont="1" applyFill="1" applyBorder="1" applyAlignment="1" applyProtection="1">
      <alignment horizontal="center" vertical="center" wrapText="1"/>
    </xf>
    <xf numFmtId="0" fontId="2" fillId="0" borderId="0" xfId="0" applyFont="1" applyAlignment="1">
      <alignment horizontal="center"/>
    </xf>
    <xf numFmtId="0" fontId="2" fillId="12" borderId="0" xfId="0" applyFont="1" applyFill="1" applyBorder="1" applyAlignment="1">
      <alignment horizontal="center"/>
    </xf>
    <xf numFmtId="49" fontId="2" fillId="3" borderId="0" xfId="1" applyNumberFormat="1" applyFont="1" applyFill="1" applyBorder="1" applyAlignment="1" applyProtection="1">
      <alignment horizontal="center" vertical="center" wrapText="1"/>
    </xf>
    <xf numFmtId="0" fontId="36" fillId="3" borderId="0" xfId="2" applyFont="1" applyFill="1" applyBorder="1" applyAlignment="1" applyProtection="1">
      <alignment horizontal="center" vertical="center" wrapText="1"/>
    </xf>
    <xf numFmtId="0" fontId="9" fillId="3" borderId="0" xfId="2" applyFill="1" applyBorder="1" applyAlignment="1" applyProtection="1">
      <alignment horizontal="center" vertical="center" wrapText="1"/>
    </xf>
    <xf numFmtId="44" fontId="25" fillId="3" borderId="0" xfId="1" applyFont="1" applyFill="1" applyBorder="1" applyAlignment="1" applyProtection="1">
      <alignment horizontal="center" vertical="center"/>
    </xf>
    <xf numFmtId="0" fontId="2" fillId="3" borderId="0" xfId="0" applyFont="1" applyFill="1" applyAlignment="1" applyProtection="1">
      <alignment horizontal="left" vertical="center" wrapText="1"/>
    </xf>
    <xf numFmtId="0" fontId="4" fillId="3" borderId="0" xfId="0" applyFont="1" applyFill="1" applyAlignment="1" applyProtection="1">
      <alignment horizontal="center" vertical="center" wrapText="1"/>
    </xf>
    <xf numFmtId="0" fontId="3" fillId="9" borderId="0" xfId="0" applyFont="1" applyFill="1" applyAlignment="1" applyProtection="1">
      <alignment horizontal="center" vertical="center"/>
    </xf>
    <xf numFmtId="0" fontId="7" fillId="3" borderId="0" xfId="0" applyFont="1" applyFill="1" applyAlignment="1" applyProtection="1">
      <alignment horizontal="center" vertical="center"/>
    </xf>
    <xf numFmtId="0" fontId="28" fillId="9" borderId="0" xfId="0" applyFont="1" applyFill="1" applyAlignment="1" applyProtection="1">
      <alignment horizontal="center" vertical="center"/>
    </xf>
    <xf numFmtId="0" fontId="2" fillId="3" borderId="0" xfId="0" applyFont="1" applyFill="1" applyAlignment="1" applyProtection="1">
      <alignment horizontal="center" vertical="center" wrapText="1"/>
    </xf>
    <xf numFmtId="0" fontId="36" fillId="3" borderId="0" xfId="2" applyFont="1" applyFill="1" applyAlignment="1" applyProtection="1">
      <alignment horizontal="center" vertical="center" wrapText="1"/>
    </xf>
    <xf numFmtId="0" fontId="9" fillId="3" borderId="0" xfId="2" applyFill="1" applyAlignment="1" applyProtection="1">
      <alignment horizontal="center" vertical="center" wrapText="1"/>
    </xf>
    <xf numFmtId="0" fontId="8" fillId="0" borderId="0" xfId="0" applyFont="1" applyAlignment="1">
      <alignment horizontal="center"/>
    </xf>
    <xf numFmtId="0" fontId="19" fillId="15" borderId="22" xfId="0" applyFont="1" applyFill="1" applyBorder="1" applyAlignment="1">
      <alignment horizontal="center" vertical="center"/>
    </xf>
    <xf numFmtId="0" fontId="19" fillId="15" borderId="23" xfId="0" applyFont="1" applyFill="1" applyBorder="1" applyAlignment="1">
      <alignment horizontal="center" vertical="center"/>
    </xf>
    <xf numFmtId="0" fontId="0" fillId="0" borderId="0" xfId="0" applyAlignment="1">
      <alignment horizontal="center" vertical="center" wrapText="1"/>
    </xf>
    <xf numFmtId="0" fontId="2" fillId="0" borderId="0" xfId="0" applyFont="1" applyAlignment="1">
      <alignment horizontal="center" vertical="center" wrapText="1"/>
    </xf>
    <xf numFmtId="0" fontId="20" fillId="3" borderId="20" xfId="0" applyFont="1" applyFill="1" applyBorder="1" applyAlignment="1">
      <alignment horizontal="center"/>
    </xf>
    <xf numFmtId="0" fontId="2" fillId="5" borderId="0" xfId="0" applyFont="1" applyFill="1" applyAlignment="1">
      <alignment horizontal="center"/>
    </xf>
    <xf numFmtId="44" fontId="5" fillId="5" borderId="5" xfId="1" applyFont="1" applyFill="1" applyBorder="1" applyAlignment="1" applyProtection="1">
      <alignment horizontal="center" vertical="center"/>
    </xf>
    <xf numFmtId="44" fontId="5" fillId="5" borderId="3" xfId="1" applyFont="1" applyFill="1" applyBorder="1" applyAlignment="1" applyProtection="1">
      <alignment horizontal="center" vertical="center"/>
    </xf>
    <xf numFmtId="44" fontId="5" fillId="5" borderId="6" xfId="1" applyFont="1" applyFill="1" applyBorder="1" applyAlignment="1" applyProtection="1">
      <alignment horizontal="center" vertical="center"/>
    </xf>
    <xf numFmtId="0" fontId="8" fillId="9" borderId="0" xfId="0" applyFont="1" applyFill="1" applyBorder="1" applyAlignment="1" applyProtection="1">
      <alignment horizontal="center" vertical="center"/>
    </xf>
    <xf numFmtId="0" fontId="3" fillId="4" borderId="0" xfId="0" applyFont="1" applyFill="1" applyBorder="1" applyAlignment="1" applyProtection="1">
      <alignment horizontal="center" vertical="center"/>
    </xf>
    <xf numFmtId="0" fontId="2" fillId="4" borderId="0"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xf>
    <xf numFmtId="0" fontId="11" fillId="9" borderId="0" xfId="0" applyFont="1" applyFill="1" applyBorder="1" applyAlignment="1" applyProtection="1">
      <alignment horizontal="center" vertical="center" wrapText="1"/>
    </xf>
    <xf numFmtId="44" fontId="5" fillId="3" borderId="5" xfId="1" applyFont="1" applyFill="1" applyBorder="1" applyAlignment="1" applyProtection="1">
      <alignment horizontal="center" vertical="center"/>
    </xf>
    <xf numFmtId="44" fontId="5" fillId="3" borderId="3" xfId="1" applyFont="1" applyFill="1" applyBorder="1" applyAlignment="1" applyProtection="1">
      <alignment horizontal="center" vertical="center"/>
    </xf>
    <xf numFmtId="44" fontId="5" fillId="3" borderId="6" xfId="1" applyFont="1" applyFill="1" applyBorder="1" applyAlignment="1" applyProtection="1">
      <alignment horizontal="center" vertical="center"/>
    </xf>
    <xf numFmtId="0" fontId="4" fillId="9" borderId="0" xfId="0" applyFont="1" applyFill="1" applyBorder="1" applyAlignment="1" applyProtection="1">
      <alignment horizontal="center" vertical="center"/>
    </xf>
    <xf numFmtId="0" fontId="2" fillId="3" borderId="0" xfId="0" applyFont="1" applyFill="1" applyBorder="1" applyAlignment="1" applyProtection="1">
      <alignment horizontal="left" vertical="center" wrapText="1"/>
    </xf>
    <xf numFmtId="0" fontId="8" fillId="3" borderId="0" xfId="0" applyFont="1" applyFill="1" applyBorder="1" applyAlignment="1" applyProtection="1">
      <alignment horizontal="center" vertical="center" wrapText="1"/>
    </xf>
    <xf numFmtId="49" fontId="0" fillId="0" borderId="0" xfId="0" applyNumberFormat="1" applyAlignment="1">
      <alignment horizontal="center"/>
    </xf>
    <xf numFmtId="0" fontId="0" fillId="0" borderId="0" xfId="0" applyAlignment="1">
      <alignment horizontal="center"/>
    </xf>
    <xf numFmtId="0" fontId="8" fillId="3" borderId="0" xfId="0" applyFont="1" applyFill="1" applyBorder="1" applyAlignment="1" applyProtection="1">
      <alignment horizontal="left" vertical="center"/>
    </xf>
    <xf numFmtId="44" fontId="5" fillId="3" borderId="4" xfId="1" applyFont="1" applyFill="1" applyBorder="1" applyAlignment="1" applyProtection="1">
      <alignment horizontal="center" vertical="center"/>
    </xf>
    <xf numFmtId="44" fontId="5" fillId="5" borderId="4" xfId="1" applyFont="1" applyFill="1" applyBorder="1" applyAlignment="1" applyProtection="1">
      <alignment horizontal="center" vertical="center"/>
    </xf>
    <xf numFmtId="44" fontId="8" fillId="3" borderId="0" xfId="1" applyFont="1" applyFill="1" applyBorder="1" applyAlignment="1" applyProtection="1">
      <alignment horizontal="center" vertical="center"/>
    </xf>
    <xf numFmtId="49" fontId="2" fillId="3" borderId="0" xfId="1" applyNumberFormat="1" applyFont="1" applyFill="1" applyBorder="1" applyAlignment="1" applyProtection="1">
      <alignment horizontal="center" wrapText="1"/>
    </xf>
    <xf numFmtId="44" fontId="8" fillId="3" borderId="0" xfId="1" applyFont="1" applyFill="1" applyBorder="1" applyAlignment="1" applyProtection="1">
      <alignment horizontal="center" vertical="center" wrapText="1"/>
    </xf>
  </cellXfs>
  <cellStyles count="5">
    <cellStyle name="Currency" xfId="1" builtinId="4"/>
    <cellStyle name="Hyperlink" xfId="2" builtinId="8"/>
    <cellStyle name="Normal" xfId="0" builtinId="0"/>
    <cellStyle name="Normal 2" xfId="4" xr:uid="{94B93100-63FE-48EF-91B6-CA4EA4488236}"/>
    <cellStyle name="Normal 3" xfId="3" xr:uid="{554981D4-BC76-4BCF-8D0B-691A1F72463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microsoft.com/office/2017/06/relationships/rdRichValueTypes" Target="richData/rdRichValueTyp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styles" Target="styles.xml"/><Relationship Id="rId20" Type="http://schemas.microsoft.com/office/2017/06/relationships/rdRichValueStructure" Target="richData/rdrichvaluestructur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1.xml"/><Relationship Id="rId10" Type="http://schemas.openxmlformats.org/officeDocument/2006/relationships/worksheet" Target="worksheets/sheet10.xml"/><Relationship Id="rId19"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checked="Checked" fmlaLink="'(Calc) Evacuation'!$M$11"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15240</xdr:colOff>
          <xdr:row>25</xdr:row>
          <xdr:rowOff>15240</xdr:rowOff>
        </xdr:from>
        <xdr:to>
          <xdr:col>5</xdr:col>
          <xdr:colOff>2293620</xdr:colOff>
          <xdr:row>25</xdr:row>
          <xdr:rowOff>342900</xdr:rowOff>
        </xdr:to>
        <xdr:sp macro="" textlink="">
          <xdr:nvSpPr>
            <xdr:cNvPr id="4100" name="Check Box 4" descr="This is a checkbox for lodging"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8</xdr:col>
      <xdr:colOff>15241</xdr:colOff>
      <xdr:row>0</xdr:row>
      <xdr:rowOff>0</xdr:rowOff>
    </xdr:from>
    <xdr:to>
      <xdr:col>13</xdr:col>
      <xdr:colOff>563880</xdr:colOff>
      <xdr:row>7</xdr:row>
      <xdr:rowOff>170090</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8343901" y="0"/>
          <a:ext cx="4015739" cy="14502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30480</xdr:colOff>
      <xdr:row>6</xdr:row>
      <xdr:rowOff>144780</xdr:rowOff>
    </xdr:from>
    <xdr:to>
      <xdr:col>21</xdr:col>
      <xdr:colOff>262115</xdr:colOff>
      <xdr:row>18</xdr:row>
      <xdr:rowOff>15240</xdr:rowOff>
    </xdr:to>
    <xdr:pic>
      <xdr:nvPicPr>
        <xdr:cNvPr id="5" name="Picture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stretch>
          <a:fillRect/>
        </a:stretch>
      </xdr:blipFill>
      <xdr:spPr>
        <a:xfrm>
          <a:off x="7437120" y="327660"/>
          <a:ext cx="5718035" cy="20650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586741</xdr:colOff>
      <xdr:row>9</xdr:row>
      <xdr:rowOff>156790</xdr:rowOff>
    </xdr:from>
    <xdr:to>
      <xdr:col>15</xdr:col>
      <xdr:colOff>213360</xdr:colOff>
      <xdr:row>44</xdr:row>
      <xdr:rowOff>48891</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7680961" y="1856050"/>
          <a:ext cx="4503419" cy="629290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30480</xdr:colOff>
      <xdr:row>1</xdr:row>
      <xdr:rowOff>144780</xdr:rowOff>
    </xdr:from>
    <xdr:to>
      <xdr:col>21</xdr:col>
      <xdr:colOff>262115</xdr:colOff>
      <xdr:row>13</xdr:row>
      <xdr:rowOff>15240</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7338060" y="327660"/>
          <a:ext cx="5718035" cy="2065020"/>
        </a:xfrm>
        <a:prstGeom prst="rect">
          <a:avLst/>
        </a:prstGeom>
      </xdr:spPr>
    </xdr:pic>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13</v>
    <v>3</v>
  </rv>
</rvData>
</file>

<file path=xl/richData/rdrichvaluestructure.xml><?xml version="1.0" encoding="utf-8"?>
<rvStructures xmlns="http://schemas.microsoft.com/office/spreadsheetml/2017/richdata" count="1">
  <s t="_error">
    <k n="errorType" t="i"/>
    <k n="subType" t="i"/>
  </s>
</rvStructur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fema.gov/sites/default/files/documents/fema_hpcc-all-checklists.pdf"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fema.gov/sites/default/files/documents/fema_hpcc-all-checklists.pdf"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gsa.gov/travel/plan-book/transportation-airfare-pov-etc/privately-owned-vehicle-mileage-rate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fema.gov/sites/default/files/documents/fema_hpcc-all-checklists.pdf"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fema.gov/sites/default/files/documents/fema_hpcc-all-checklists.pdf" TargetMode="External"/><Relationship Id="rId1" Type="http://schemas.openxmlformats.org/officeDocument/2006/relationships/hyperlink" Target="https://www.gsa.gov/plan-book/transportation-airfare-pov-etc/privately-owned-vehicle-pov-mileage-reimbursement/pov-mileage-rates-archived"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bls.gov/oes/current/oes_nat.htm" TargetMode="External"/><Relationship Id="rId2" Type="http://schemas.openxmlformats.org/officeDocument/2006/relationships/hyperlink" Target="https://www.gsa.gov/travel/plan-book/transportation-airfare-pov-etc/privately-owned-vehicle-mileage-rates" TargetMode="External"/><Relationship Id="rId1" Type="http://schemas.openxmlformats.org/officeDocument/2006/relationships/hyperlink" Target="https://www.bls.gov/oes/current/oes_nat.htm" TargetMode="External"/><Relationship Id="rId4"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fema.gov/sites/default/files/documents/fema_hpcc-all-checklists.pdf"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fns-prod.azureedge.us/sites/default/files/media/file/CostofFoodFeb2023LowModLib.pdf"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fema.gov/sites/default/files/documents/fema_hpcc-all-checklists.pdf"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1.bin"/><Relationship Id="rId1" Type="http://schemas.openxmlformats.org/officeDocument/2006/relationships/hyperlink" Target="https://www.gsa.gov/travel/plan-book/transportation-airfare-pov-etc/privately-owned-vehicle-mileage-rates"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fema.gov/sites/default/files/documents/fema_hpcc-all-checklist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1BED1-B877-4A65-8A4D-5751246A3755}">
  <sheetPr codeName="Sheet1">
    <tabColor theme="1"/>
    <pageSetUpPr fitToPage="1"/>
  </sheetPr>
  <dimension ref="B1:R19"/>
  <sheetViews>
    <sheetView workbookViewId="0"/>
  </sheetViews>
  <sheetFormatPr defaultColWidth="8.88671875" defaultRowHeight="14.4" x14ac:dyDescent="0.3"/>
  <cols>
    <col min="1" max="2" width="2.6640625" style="5" customWidth="1"/>
    <col min="3" max="3" width="23.109375" style="5" customWidth="1"/>
    <col min="4" max="10" width="8.88671875" style="5"/>
    <col min="11" max="12" width="2.6640625" style="5" customWidth="1"/>
    <col min="13" max="16384" width="8.88671875" style="5"/>
  </cols>
  <sheetData>
    <row r="1" spans="2:18" ht="15" thickBot="1" x14ac:dyDescent="0.35"/>
    <row r="2" spans="2:18" x14ac:dyDescent="0.3">
      <c r="B2" s="6"/>
      <c r="C2" s="7"/>
      <c r="D2" s="7"/>
      <c r="E2" s="7"/>
      <c r="F2" s="7"/>
      <c r="G2" s="7"/>
      <c r="H2" s="7"/>
      <c r="I2" s="7"/>
      <c r="J2" s="7"/>
      <c r="K2" s="8"/>
    </row>
    <row r="3" spans="2:18" ht="28.2" customHeight="1" x14ac:dyDescent="0.3">
      <c r="B3" s="9"/>
      <c r="C3" s="225" t="s">
        <v>0</v>
      </c>
      <c r="D3" s="225"/>
      <c r="E3" s="225"/>
      <c r="F3" s="225"/>
      <c r="G3" s="225"/>
      <c r="H3" s="225"/>
      <c r="I3" s="225"/>
      <c r="J3" s="225"/>
      <c r="K3" s="10"/>
      <c r="M3" s="2"/>
      <c r="N3" s="2"/>
      <c r="O3" s="2"/>
      <c r="P3" s="2"/>
      <c r="Q3" s="2"/>
      <c r="R3" s="2"/>
    </row>
    <row r="4" spans="2:18" ht="16.2" customHeight="1" x14ac:dyDescent="0.3">
      <c r="B4" s="9"/>
      <c r="C4" s="241" t="s">
        <v>824</v>
      </c>
      <c r="D4" s="241"/>
      <c r="E4" s="241"/>
      <c r="F4" s="241"/>
      <c r="G4" s="241"/>
      <c r="H4" s="241"/>
      <c r="I4" s="241"/>
      <c r="J4" s="241"/>
      <c r="K4" s="10"/>
      <c r="M4" s="2"/>
      <c r="N4" s="2"/>
      <c r="O4" s="2"/>
      <c r="P4" s="2"/>
      <c r="Q4" s="2"/>
      <c r="R4" s="2"/>
    </row>
    <row r="5" spans="2:18" ht="60" customHeight="1" x14ac:dyDescent="0.3">
      <c r="B5" s="9"/>
      <c r="C5" s="223" t="s">
        <v>816</v>
      </c>
      <c r="D5" s="224"/>
      <c r="E5" s="224"/>
      <c r="F5" s="224"/>
      <c r="G5" s="224"/>
      <c r="H5" s="224"/>
      <c r="I5" s="224"/>
      <c r="J5" s="224"/>
      <c r="K5" s="10"/>
      <c r="M5" s="2"/>
      <c r="N5" s="2"/>
      <c r="O5" s="2"/>
      <c r="P5" s="2"/>
      <c r="Q5" s="2"/>
      <c r="R5" s="2"/>
    </row>
    <row r="6" spans="2:18" s="217" customFormat="1" ht="90" customHeight="1" x14ac:dyDescent="0.3">
      <c r="B6" s="215"/>
      <c r="C6" s="242" t="s">
        <v>817</v>
      </c>
      <c r="D6" s="242"/>
      <c r="E6" s="242"/>
      <c r="F6" s="242"/>
      <c r="G6" s="242"/>
      <c r="H6" s="242"/>
      <c r="I6" s="242"/>
      <c r="J6" s="242"/>
      <c r="K6" s="216"/>
      <c r="M6" s="218"/>
      <c r="N6" s="218"/>
      <c r="O6" s="218"/>
      <c r="P6" s="218"/>
      <c r="Q6" s="218"/>
      <c r="R6" s="218"/>
    </row>
    <row r="7" spans="2:18" x14ac:dyDescent="0.3">
      <c r="B7" s="9"/>
      <c r="C7" s="11"/>
      <c r="D7" s="11"/>
      <c r="E7" s="11"/>
      <c r="F7" s="11"/>
      <c r="G7" s="11"/>
      <c r="H7" s="11"/>
      <c r="I7" s="11"/>
      <c r="J7" s="11"/>
      <c r="K7" s="10"/>
      <c r="M7" s="2"/>
      <c r="N7" s="2"/>
      <c r="O7" s="2"/>
      <c r="P7" s="2"/>
      <c r="Q7" s="2"/>
      <c r="R7" s="2"/>
    </row>
    <row r="8" spans="2:18" ht="24" customHeight="1" x14ac:dyDescent="0.3">
      <c r="B8" s="9"/>
      <c r="C8" s="226" t="s">
        <v>1</v>
      </c>
      <c r="D8" s="227"/>
      <c r="E8" s="227"/>
      <c r="F8" s="227"/>
      <c r="G8" s="227"/>
      <c r="H8" s="227"/>
      <c r="I8" s="227"/>
      <c r="J8" s="228"/>
      <c r="K8" s="10"/>
      <c r="M8" s="2"/>
      <c r="N8" s="2"/>
      <c r="O8" s="2"/>
      <c r="P8" s="2"/>
      <c r="Q8" s="2"/>
      <c r="R8" s="2"/>
    </row>
    <row r="9" spans="2:18" x14ac:dyDescent="0.3">
      <c r="B9" s="9"/>
      <c r="C9" s="11"/>
      <c r="D9" s="11"/>
      <c r="E9" s="11"/>
      <c r="F9" s="11"/>
      <c r="G9" s="11"/>
      <c r="H9" s="11"/>
      <c r="I9" s="11"/>
      <c r="J9" s="11"/>
      <c r="K9" s="10"/>
    </row>
    <row r="10" spans="2:18" ht="24" customHeight="1" x14ac:dyDescent="0.3">
      <c r="B10" s="9"/>
      <c r="C10" s="238" t="s">
        <v>2</v>
      </c>
      <c r="D10" s="239"/>
      <c r="E10" s="239"/>
      <c r="F10" s="239"/>
      <c r="G10" s="239"/>
      <c r="H10" s="239"/>
      <c r="I10" s="239"/>
      <c r="J10" s="240"/>
      <c r="K10" s="10"/>
    </row>
    <row r="11" spans="2:18" x14ac:dyDescent="0.3">
      <c r="B11" s="9"/>
      <c r="C11" s="11"/>
      <c r="D11" s="11"/>
      <c r="E11" s="11"/>
      <c r="F11" s="11"/>
      <c r="G11" s="11"/>
      <c r="H11" s="11"/>
      <c r="I11" s="11"/>
      <c r="J11" s="11"/>
      <c r="K11" s="10"/>
    </row>
    <row r="12" spans="2:18" ht="24" customHeight="1" x14ac:dyDescent="0.3">
      <c r="B12" s="9"/>
      <c r="C12" s="235" t="s">
        <v>3</v>
      </c>
      <c r="D12" s="236"/>
      <c r="E12" s="236"/>
      <c r="F12" s="236"/>
      <c r="G12" s="236"/>
      <c r="H12" s="236"/>
      <c r="I12" s="236"/>
      <c r="J12" s="237"/>
      <c r="K12" s="10"/>
    </row>
    <row r="13" spans="2:18" x14ac:dyDescent="0.3">
      <c r="B13" s="9"/>
      <c r="C13" s="11"/>
      <c r="D13" s="11"/>
      <c r="E13" s="11"/>
      <c r="F13" s="11"/>
      <c r="G13" s="11"/>
      <c r="H13" s="11"/>
      <c r="I13" s="11"/>
      <c r="J13" s="11"/>
      <c r="K13" s="10"/>
    </row>
    <row r="14" spans="2:18" ht="24" customHeight="1" x14ac:dyDescent="0.3">
      <c r="B14" s="9"/>
      <c r="C14" s="232" t="s">
        <v>4</v>
      </c>
      <c r="D14" s="233"/>
      <c r="E14" s="233"/>
      <c r="F14" s="233"/>
      <c r="G14" s="233"/>
      <c r="H14" s="233"/>
      <c r="I14" s="233"/>
      <c r="J14" s="234"/>
      <c r="K14" s="10"/>
    </row>
    <row r="15" spans="2:18" x14ac:dyDescent="0.3">
      <c r="B15" s="9"/>
      <c r="C15" s="11"/>
      <c r="D15" s="11"/>
      <c r="E15" s="11"/>
      <c r="F15" s="11"/>
      <c r="G15" s="11"/>
      <c r="H15" s="11"/>
      <c r="I15" s="11"/>
      <c r="J15" s="11"/>
      <c r="K15" s="10"/>
    </row>
    <row r="16" spans="2:18" ht="24" customHeight="1" x14ac:dyDescent="0.3">
      <c r="B16" s="9"/>
      <c r="C16" s="229" t="s">
        <v>5</v>
      </c>
      <c r="D16" s="230"/>
      <c r="E16" s="230"/>
      <c r="F16" s="230"/>
      <c r="G16" s="230"/>
      <c r="H16" s="230"/>
      <c r="I16" s="230"/>
      <c r="J16" s="231"/>
      <c r="K16" s="10"/>
    </row>
    <row r="17" spans="2:11" ht="14.4" customHeight="1" x14ac:dyDescent="0.3">
      <c r="B17" s="9"/>
      <c r="C17" s="114"/>
      <c r="D17" s="114"/>
      <c r="E17" s="114"/>
      <c r="F17" s="114"/>
      <c r="G17" s="114"/>
      <c r="H17" s="114"/>
      <c r="I17" s="114"/>
      <c r="J17" s="114"/>
      <c r="K17" s="10"/>
    </row>
    <row r="18" spans="2:11" ht="24" customHeight="1" x14ac:dyDescent="0.3">
      <c r="B18" s="9"/>
      <c r="C18" s="220" t="s">
        <v>750</v>
      </c>
      <c r="D18" s="221"/>
      <c r="E18" s="221"/>
      <c r="F18" s="221"/>
      <c r="G18" s="221"/>
      <c r="H18" s="221"/>
      <c r="I18" s="221"/>
      <c r="J18" s="222"/>
      <c r="K18" s="10"/>
    </row>
    <row r="19" spans="2:11" ht="15" thickBot="1" x14ac:dyDescent="0.35">
      <c r="B19" s="12"/>
      <c r="C19" s="13"/>
      <c r="D19" s="13"/>
      <c r="E19" s="13"/>
      <c r="F19" s="13"/>
      <c r="G19" s="13"/>
      <c r="H19" s="13"/>
      <c r="I19" s="13"/>
      <c r="J19" s="13"/>
      <c r="K19" s="14"/>
    </row>
  </sheetData>
  <sheetProtection algorithmName="SHA-512" hashValue="GIzLM5U7bswUwtwLOL6rVWN0Zv9iuayqXt+rxpbPQ+o3X3bK0guBCqfAdHDCorar+KjWBWVxLWk/wHnrESK0zg==" saltValue="aAGokkhXTOALfXsnTc4fgg==" spinCount="100000" sheet="1" objects="1" scenarios="1"/>
  <mergeCells count="10">
    <mergeCell ref="C18:J18"/>
    <mergeCell ref="C5:J5"/>
    <mergeCell ref="C3:J3"/>
    <mergeCell ref="C8:J8"/>
    <mergeCell ref="C16:J16"/>
    <mergeCell ref="C14:J14"/>
    <mergeCell ref="C12:J12"/>
    <mergeCell ref="C10:J10"/>
    <mergeCell ref="C4:J4"/>
    <mergeCell ref="C6:J6"/>
  </mergeCells>
  <hyperlinks>
    <hyperlink ref="C8:J8" location="Evacuation!A1" display="Evacuation / Relocation" xr:uid="{41B01E76-CB22-4608-8D97-FC591F53366F}"/>
    <hyperlink ref="C10:J10" location="Property!A1" display="Personal Property - Residential Structures" xr:uid="{E858EF0C-EAC5-4E82-B198-E9EFFD4AA502}"/>
    <hyperlink ref="C12:J12" location="'DIY Expenses'!A1" display="DIY Expenses" xr:uid="{9779A95F-A3C5-4D87-8FA3-BB013DF2736A}"/>
    <hyperlink ref="C14:J14" location="Food!A1" display="Lost Food During Evacuation" xr:uid="{9C851205-7AA5-4B04-B6C1-F8ECD3A784CC}"/>
    <hyperlink ref="C16:J16" location="Mileage!A1" display="Increased Mileage During Evacuation" xr:uid="{FBB9189C-12DA-43A4-992E-338FA42C34BC}"/>
    <hyperlink ref="C18:J18" location="'Evacuee Host'!A1" display="Evacuee Hosting" xr:uid="{FAA206D7-A915-40DC-8805-BF6376EBD98C}"/>
    <hyperlink ref="C5:J5" r:id="rId1" display="Each tab includes an overview of required documentation. Detailed lists of of documentation requirements and acceptable sources can be found here: Documentation Checklists." xr:uid="{1E282A86-5D6F-489A-A15E-BCBA8828EFBF}"/>
  </hyperlinks>
  <pageMargins left="0.7" right="0.7" top="0.75" bottom="0.75" header="0.3" footer="0.3"/>
  <pageSetup scale="80"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3C633-592A-4FB3-B4CB-3EBE2A474F94}">
  <sheetPr codeName="Sheet2">
    <tabColor theme="9" tint="0.79998168889431442"/>
    <pageSetUpPr fitToPage="1"/>
  </sheetPr>
  <dimension ref="B1:T44"/>
  <sheetViews>
    <sheetView tabSelected="1" topLeftCell="A7" workbookViewId="0"/>
  </sheetViews>
  <sheetFormatPr defaultColWidth="8.88671875" defaultRowHeight="14.4" x14ac:dyDescent="0.3"/>
  <cols>
    <col min="1" max="3" width="2.6640625" style="37" customWidth="1"/>
    <col min="4" max="4" width="23.109375" style="37" customWidth="1"/>
    <col min="5" max="5" width="1.6640625" style="37" customWidth="1"/>
    <col min="6" max="6" width="33.6640625" style="38" bestFit="1" customWidth="1"/>
    <col min="7" max="7" width="2.6640625" style="38" customWidth="1"/>
    <col min="8" max="8" width="62.5546875" style="38" customWidth="1"/>
    <col min="9" max="9" width="2.6640625" style="38" customWidth="1"/>
    <col min="10" max="10" width="60.77734375" style="38" customWidth="1"/>
    <col min="11" max="11" width="2.6640625" style="38" customWidth="1"/>
    <col min="12" max="13" width="2.6640625" style="37" customWidth="1"/>
    <col min="14" max="16384" width="8.88671875" style="37"/>
  </cols>
  <sheetData>
    <row r="1" spans="2:20" ht="15" customHeight="1" thickBot="1" x14ac:dyDescent="0.35"/>
    <row r="2" spans="2:20" ht="10.199999999999999" customHeight="1" x14ac:dyDescent="0.3">
      <c r="B2" s="39"/>
      <c r="C2" s="40"/>
      <c r="D2" s="40"/>
      <c r="E2" s="40"/>
      <c r="F2" s="41"/>
      <c r="G2" s="41"/>
      <c r="H2" s="41"/>
      <c r="I2" s="41"/>
      <c r="J2" s="41"/>
      <c r="K2" s="41"/>
      <c r="L2" s="42"/>
      <c r="N2" s="43"/>
      <c r="O2" s="43"/>
      <c r="P2" s="43"/>
      <c r="Q2" s="43"/>
      <c r="R2" s="43"/>
      <c r="S2" s="43"/>
      <c r="T2" s="43"/>
    </row>
    <row r="3" spans="2:20" ht="28.2" customHeight="1" x14ac:dyDescent="0.3">
      <c r="B3" s="44"/>
      <c r="C3" s="244" t="s">
        <v>6</v>
      </c>
      <c r="D3" s="244"/>
      <c r="E3" s="244"/>
      <c r="F3" s="244"/>
      <c r="G3" s="244"/>
      <c r="H3" s="244"/>
      <c r="I3" s="244"/>
      <c r="J3" s="244"/>
      <c r="K3" s="244"/>
      <c r="L3" s="46"/>
      <c r="N3" s="43"/>
      <c r="O3" s="43"/>
      <c r="P3" s="43"/>
      <c r="Q3" s="43"/>
      <c r="R3" s="43"/>
      <c r="S3" s="43"/>
      <c r="T3" s="43"/>
    </row>
    <row r="4" spans="2:20" ht="10.199999999999999" customHeight="1" x14ac:dyDescent="0.3">
      <c r="B4" s="44"/>
      <c r="C4" s="211"/>
      <c r="D4" s="211"/>
      <c r="E4" s="211"/>
      <c r="F4" s="211"/>
      <c r="G4" s="211"/>
      <c r="H4" s="211"/>
      <c r="I4" s="211"/>
      <c r="J4" s="211"/>
      <c r="K4" s="211"/>
      <c r="L4" s="46"/>
      <c r="N4" s="43"/>
      <c r="O4" s="43"/>
      <c r="P4" s="43"/>
      <c r="Q4" s="43"/>
      <c r="R4" s="43"/>
      <c r="S4" s="43"/>
      <c r="T4" s="43"/>
    </row>
    <row r="5" spans="2:20" ht="60" customHeight="1" x14ac:dyDescent="0.3">
      <c r="B5" s="44"/>
      <c r="C5" s="246" t="s">
        <v>819</v>
      </c>
      <c r="D5" s="246"/>
      <c r="E5" s="246"/>
      <c r="F5" s="246"/>
      <c r="G5" s="246"/>
      <c r="H5" s="246"/>
      <c r="I5" s="246"/>
      <c r="J5" s="246"/>
      <c r="K5" s="246"/>
      <c r="L5" s="46"/>
      <c r="N5" s="43"/>
      <c r="O5" s="43"/>
      <c r="P5" s="43"/>
      <c r="Q5" s="43"/>
      <c r="R5" s="43"/>
      <c r="S5" s="43"/>
      <c r="T5" s="43"/>
    </row>
    <row r="6" spans="2:20" ht="10.199999999999999" customHeight="1" x14ac:dyDescent="0.3">
      <c r="B6" s="44"/>
      <c r="C6" s="134"/>
      <c r="D6" s="134"/>
      <c r="E6" s="134"/>
      <c r="F6" s="134"/>
      <c r="G6" s="134"/>
      <c r="H6" s="134"/>
      <c r="I6" s="134"/>
      <c r="J6" s="134"/>
      <c r="K6" s="134"/>
      <c r="L6" s="46"/>
      <c r="N6" s="43"/>
      <c r="O6" s="43"/>
      <c r="P6" s="43"/>
      <c r="Q6" s="43"/>
      <c r="R6" s="43"/>
      <c r="S6" s="43"/>
      <c r="T6" s="43"/>
    </row>
    <row r="7" spans="2:20" ht="10.199999999999999" customHeight="1" x14ac:dyDescent="0.3">
      <c r="B7" s="44"/>
      <c r="C7" s="95"/>
      <c r="D7" s="96"/>
      <c r="E7" s="96"/>
      <c r="F7" s="98"/>
      <c r="G7" s="98"/>
      <c r="H7" s="98"/>
      <c r="I7" s="98"/>
      <c r="J7" s="98"/>
      <c r="K7" s="99"/>
      <c r="L7" s="46"/>
      <c r="N7" s="43"/>
      <c r="O7" s="43"/>
      <c r="P7" s="43"/>
      <c r="Q7" s="43"/>
      <c r="R7" s="43"/>
      <c r="S7" s="43"/>
      <c r="T7" s="43"/>
    </row>
    <row r="8" spans="2:20" ht="20.399999999999999" customHeight="1" x14ac:dyDescent="0.3">
      <c r="B8" s="44"/>
      <c r="C8" s="100"/>
      <c r="D8" s="243" t="s">
        <v>756</v>
      </c>
      <c r="E8" s="243"/>
      <c r="F8" s="243"/>
      <c r="G8" s="243"/>
      <c r="H8" s="243"/>
      <c r="I8" s="243"/>
      <c r="J8" s="243"/>
      <c r="K8" s="101"/>
      <c r="L8" s="46"/>
      <c r="N8" s="43"/>
      <c r="O8" s="43"/>
      <c r="P8" s="43"/>
      <c r="Q8" s="43"/>
      <c r="R8" s="43"/>
      <c r="S8" s="43"/>
      <c r="T8" s="43"/>
    </row>
    <row r="9" spans="2:20" ht="10.199999999999999" customHeight="1" thickBot="1" x14ac:dyDescent="0.35">
      <c r="B9" s="44"/>
      <c r="C9" s="100"/>
      <c r="D9" s="91"/>
      <c r="E9" s="91"/>
      <c r="F9" s="92"/>
      <c r="G9" s="92"/>
      <c r="H9" s="92"/>
      <c r="I9" s="92"/>
      <c r="J9" s="92"/>
      <c r="K9" s="101"/>
      <c r="L9" s="46"/>
      <c r="N9" s="43"/>
      <c r="O9" s="43"/>
      <c r="P9" s="43"/>
      <c r="Q9" s="43"/>
      <c r="R9" s="43"/>
      <c r="S9" s="43"/>
      <c r="T9" s="43"/>
    </row>
    <row r="10" spans="2:20" ht="28.2" customHeight="1" thickBot="1" x14ac:dyDescent="0.35">
      <c r="B10" s="44"/>
      <c r="C10" s="100"/>
      <c r="D10" s="93" t="s">
        <v>7</v>
      </c>
      <c r="E10" s="91"/>
      <c r="F10" s="28"/>
      <c r="G10" s="94"/>
      <c r="H10" s="102" t="s">
        <v>752</v>
      </c>
      <c r="I10" s="102"/>
      <c r="J10" s="102"/>
      <c r="K10" s="101"/>
      <c r="L10" s="46"/>
    </row>
    <row r="11" spans="2:20" ht="10.199999999999999" customHeight="1" thickBot="1" x14ac:dyDescent="0.35">
      <c r="B11" s="44"/>
      <c r="C11" s="100"/>
      <c r="D11" s="93"/>
      <c r="E11" s="91"/>
      <c r="F11" s="92"/>
      <c r="G11" s="92"/>
      <c r="H11" s="92"/>
      <c r="I11" s="92"/>
      <c r="J11" s="92"/>
      <c r="K11" s="101"/>
      <c r="L11" s="46"/>
    </row>
    <row r="12" spans="2:20" ht="28.2" customHeight="1" thickBot="1" x14ac:dyDescent="0.35">
      <c r="B12" s="44"/>
      <c r="C12" s="100"/>
      <c r="D12" s="93" t="s">
        <v>8</v>
      </c>
      <c r="E12" s="91"/>
      <c r="F12" s="28"/>
      <c r="G12" s="94"/>
      <c r="H12" s="102" t="s">
        <v>753</v>
      </c>
      <c r="I12" s="102"/>
      <c r="J12" s="102"/>
      <c r="K12" s="101"/>
      <c r="L12" s="46"/>
    </row>
    <row r="13" spans="2:20" ht="10.199999999999999" customHeight="1" thickBot="1" x14ac:dyDescent="0.35">
      <c r="B13" s="44"/>
      <c r="C13" s="100"/>
      <c r="D13" s="93"/>
      <c r="E13" s="91"/>
      <c r="F13" s="92"/>
      <c r="G13" s="92"/>
      <c r="H13" s="92"/>
      <c r="I13" s="92"/>
      <c r="J13" s="92"/>
      <c r="K13" s="101"/>
      <c r="L13" s="46"/>
    </row>
    <row r="14" spans="2:20" ht="28.2" customHeight="1" thickBot="1" x14ac:dyDescent="0.35">
      <c r="B14" s="44"/>
      <c r="C14" s="100"/>
      <c r="D14" s="93" t="s">
        <v>9</v>
      </c>
      <c r="E14" s="91"/>
      <c r="F14" s="28"/>
      <c r="G14" s="94"/>
      <c r="H14" s="102" t="s">
        <v>754</v>
      </c>
      <c r="I14" s="102"/>
      <c r="J14" s="102"/>
      <c r="K14" s="101"/>
      <c r="L14" s="46"/>
    </row>
    <row r="15" spans="2:20" ht="10.199999999999999" customHeight="1" thickBot="1" x14ac:dyDescent="0.35">
      <c r="B15" s="44"/>
      <c r="C15" s="100"/>
      <c r="D15" s="93"/>
      <c r="E15" s="91"/>
      <c r="F15" s="92"/>
      <c r="G15" s="92"/>
      <c r="H15" s="92"/>
      <c r="I15" s="92"/>
      <c r="J15" s="92"/>
      <c r="K15" s="101"/>
      <c r="L15" s="46"/>
    </row>
    <row r="16" spans="2:20" ht="28.2" customHeight="1" thickBot="1" x14ac:dyDescent="0.35">
      <c r="B16" s="44"/>
      <c r="C16" s="100"/>
      <c r="D16" s="93" t="s">
        <v>10</v>
      </c>
      <c r="E16" s="91"/>
      <c r="F16" s="28"/>
      <c r="G16" s="94"/>
      <c r="H16" s="102" t="s">
        <v>755</v>
      </c>
      <c r="I16" s="102"/>
      <c r="J16" s="102"/>
      <c r="K16" s="101"/>
      <c r="L16" s="46"/>
    </row>
    <row r="17" spans="2:12" ht="10.199999999999999" customHeight="1" x14ac:dyDescent="0.3">
      <c r="B17" s="44"/>
      <c r="C17" s="117"/>
      <c r="D17" s="60"/>
      <c r="E17" s="118"/>
      <c r="F17" s="119"/>
      <c r="G17" s="119"/>
      <c r="H17" s="120"/>
      <c r="I17" s="120"/>
      <c r="J17" s="120"/>
      <c r="K17" s="121"/>
      <c r="L17" s="46"/>
    </row>
    <row r="18" spans="2:12" ht="10.199999999999999" customHeight="1" x14ac:dyDescent="0.3">
      <c r="B18" s="44"/>
      <c r="C18" s="91"/>
      <c r="D18" s="93"/>
      <c r="E18" s="91"/>
      <c r="F18" s="94"/>
      <c r="G18" s="94"/>
      <c r="H18" s="92"/>
      <c r="I18" s="92"/>
      <c r="J18" s="92"/>
      <c r="K18" s="92"/>
      <c r="L18" s="46"/>
    </row>
    <row r="19" spans="2:12" ht="10.199999999999999" customHeight="1" x14ac:dyDescent="0.3">
      <c r="B19" s="44"/>
      <c r="C19" s="95"/>
      <c r="D19" s="77"/>
      <c r="E19" s="96"/>
      <c r="F19" s="97"/>
      <c r="G19" s="97"/>
      <c r="H19" s="98"/>
      <c r="I19" s="98"/>
      <c r="J19" s="98"/>
      <c r="K19" s="99"/>
      <c r="L19" s="46"/>
    </row>
    <row r="20" spans="2:12" ht="20.399999999999999" customHeight="1" x14ac:dyDescent="0.3">
      <c r="B20" s="44"/>
      <c r="C20" s="100"/>
      <c r="D20" s="243" t="s">
        <v>757</v>
      </c>
      <c r="E20" s="243"/>
      <c r="F20" s="243"/>
      <c r="G20" s="243"/>
      <c r="H20" s="243"/>
      <c r="I20" s="243"/>
      <c r="J20" s="243"/>
      <c r="K20" s="101"/>
      <c r="L20" s="46"/>
    </row>
    <row r="21" spans="2:12" ht="10.199999999999999" customHeight="1" thickBot="1" x14ac:dyDescent="0.35">
      <c r="B21" s="44"/>
      <c r="C21" s="100"/>
      <c r="D21" s="93"/>
      <c r="E21" s="91"/>
      <c r="F21" s="94"/>
      <c r="G21" s="94"/>
      <c r="H21" s="92"/>
      <c r="I21" s="92"/>
      <c r="J21" s="92"/>
      <c r="K21" s="101"/>
      <c r="L21" s="46"/>
    </row>
    <row r="22" spans="2:12" ht="28.2" customHeight="1" thickBot="1" x14ac:dyDescent="0.35">
      <c r="B22" s="44"/>
      <c r="C22" s="100"/>
      <c r="D22" s="93" t="s">
        <v>11</v>
      </c>
      <c r="E22" s="91"/>
      <c r="F22" s="28"/>
      <c r="G22" s="94"/>
      <c r="H22" s="102" t="s">
        <v>758</v>
      </c>
      <c r="I22" s="102"/>
      <c r="J22" s="115"/>
      <c r="K22" s="103"/>
      <c r="L22" s="46"/>
    </row>
    <row r="23" spans="2:12" ht="10.199999999999999" customHeight="1" thickBot="1" x14ac:dyDescent="0.35">
      <c r="B23" s="44"/>
      <c r="C23" s="100"/>
      <c r="D23" s="93"/>
      <c r="E23" s="91"/>
      <c r="F23" s="94"/>
      <c r="G23" s="94"/>
      <c r="H23" s="92"/>
      <c r="I23" s="92"/>
      <c r="J23" s="91"/>
      <c r="K23" s="101"/>
      <c r="L23" s="46"/>
    </row>
    <row r="24" spans="2:12" ht="28.2" customHeight="1" thickBot="1" x14ac:dyDescent="0.35">
      <c r="B24" s="44"/>
      <c r="C24" s="100"/>
      <c r="D24" s="93" t="s">
        <v>13</v>
      </c>
      <c r="E24" s="91"/>
      <c r="F24" s="29" t="s">
        <v>14</v>
      </c>
      <c r="G24" s="94"/>
      <c r="H24" s="102" t="s">
        <v>751</v>
      </c>
      <c r="I24" s="102"/>
      <c r="J24" s="115"/>
      <c r="K24" s="101"/>
      <c r="L24" s="46"/>
    </row>
    <row r="25" spans="2:12" ht="10.199999999999999" customHeight="1" thickBot="1" x14ac:dyDescent="0.35">
      <c r="B25" s="44"/>
      <c r="C25" s="100"/>
      <c r="D25" s="93"/>
      <c r="E25" s="91"/>
      <c r="F25" s="92"/>
      <c r="G25" s="92"/>
      <c r="H25" s="92"/>
      <c r="I25" s="92"/>
      <c r="J25" s="91"/>
      <c r="K25" s="101"/>
      <c r="L25" s="46"/>
    </row>
    <row r="26" spans="2:12" ht="28.2" customHeight="1" thickBot="1" x14ac:dyDescent="0.35">
      <c r="B26" s="44"/>
      <c r="C26" s="100"/>
      <c r="D26" s="162" t="s">
        <v>742</v>
      </c>
      <c r="E26" s="45"/>
      <c r="F26" s="161"/>
      <c r="G26" s="52"/>
      <c r="H26" s="141" t="s">
        <v>763</v>
      </c>
      <c r="I26" s="141"/>
      <c r="J26" s="139"/>
      <c r="K26" s="101"/>
      <c r="L26" s="46"/>
    </row>
    <row r="27" spans="2:12" ht="10.199999999999999" customHeight="1" x14ac:dyDescent="0.3">
      <c r="B27" s="44"/>
      <c r="C27" s="100"/>
      <c r="D27" s="54"/>
      <c r="E27" s="45"/>
      <c r="F27" s="52"/>
      <c r="G27" s="52"/>
      <c r="H27" s="52"/>
      <c r="I27" s="52"/>
      <c r="J27" s="45"/>
      <c r="K27" s="101"/>
      <c r="L27" s="46"/>
    </row>
    <row r="28" spans="2:12" ht="28.2" customHeight="1" x14ac:dyDescent="0.3">
      <c r="B28" s="44"/>
      <c r="C28" s="100"/>
      <c r="D28" s="104" t="s">
        <v>15</v>
      </c>
      <c r="E28" s="91"/>
      <c r="F28" s="245" t="str">
        <f>_xlfn.XLOOKUP(F24,'(Calc) Evacuation'!G12:G62,'(Calc) Evacuation'!H12:H62)</f>
        <v>Standard Rate</v>
      </c>
      <c r="G28" s="245"/>
      <c r="H28" s="245"/>
      <c r="I28" s="129"/>
      <c r="J28" s="131"/>
      <c r="K28" s="101"/>
      <c r="L28" s="46"/>
    </row>
    <row r="29" spans="2:12" ht="10.199999999999999" customHeight="1" x14ac:dyDescent="0.3">
      <c r="B29" s="44"/>
      <c r="C29" s="100"/>
      <c r="D29" s="93"/>
      <c r="E29" s="91"/>
      <c r="F29" s="92"/>
      <c r="G29" s="92"/>
      <c r="H29" s="92"/>
      <c r="I29" s="92"/>
      <c r="J29" s="91"/>
      <c r="K29" s="101"/>
      <c r="L29" s="46"/>
    </row>
    <row r="30" spans="2:12" ht="28.2" customHeight="1" x14ac:dyDescent="0.3">
      <c r="B30" s="44"/>
      <c r="C30" s="100"/>
      <c r="D30" s="54" t="s">
        <v>16</v>
      </c>
      <c r="E30" s="45"/>
      <c r="F30" s="163">
        <f>_xlfn.XLOOKUP(F24,'(Calc) Evacuation'!G12:G62,'(Calc) Evacuation'!I12:I62)</f>
        <v>98</v>
      </c>
      <c r="G30" s="52"/>
      <c r="H30" s="164" t="s">
        <v>743</v>
      </c>
      <c r="I30" s="164"/>
      <c r="J30" s="165" t="s">
        <v>764</v>
      </c>
      <c r="K30" s="101"/>
      <c r="L30" s="46"/>
    </row>
    <row r="31" spans="2:12" ht="10.199999999999999" customHeight="1" x14ac:dyDescent="0.3">
      <c r="B31" s="44"/>
      <c r="C31" s="100"/>
      <c r="D31" s="54"/>
      <c r="E31" s="45"/>
      <c r="F31" s="52"/>
      <c r="G31" s="52"/>
      <c r="H31" s="52"/>
      <c r="I31" s="52"/>
      <c r="J31" s="166"/>
      <c r="K31" s="101"/>
      <c r="L31" s="46"/>
    </row>
    <row r="32" spans="2:12" ht="28.2" customHeight="1" x14ac:dyDescent="0.3">
      <c r="B32" s="44"/>
      <c r="C32" s="100"/>
      <c r="D32" s="104" t="s">
        <v>17</v>
      </c>
      <c r="E32" s="91"/>
      <c r="F32" s="105">
        <f>_xlfn.XLOOKUP(F24,'(Calc) Evacuation'!G12:G62,'(Calc) Evacuation'!J12:J62)</f>
        <v>59</v>
      </c>
      <c r="G32" s="92"/>
      <c r="H32" s="106" t="s">
        <v>760</v>
      </c>
      <c r="I32" s="106"/>
      <c r="J32" s="167" t="s">
        <v>765</v>
      </c>
      <c r="K32" s="101"/>
      <c r="L32" s="46"/>
    </row>
    <row r="33" spans="2:17" ht="10.199999999999999" customHeight="1" x14ac:dyDescent="0.3">
      <c r="B33" s="44"/>
      <c r="C33" s="100"/>
      <c r="D33" s="93"/>
      <c r="E33" s="91"/>
      <c r="F33" s="92"/>
      <c r="G33" s="92"/>
      <c r="H33" s="92"/>
      <c r="I33" s="92"/>
      <c r="J33" s="92"/>
      <c r="K33" s="101"/>
      <c r="L33" s="46"/>
    </row>
    <row r="34" spans="2:17" ht="10.199999999999999" customHeight="1" x14ac:dyDescent="0.3">
      <c r="B34" s="44"/>
      <c r="C34" s="96"/>
      <c r="D34" s="77"/>
      <c r="E34" s="96"/>
      <c r="F34" s="98"/>
      <c r="G34" s="98"/>
      <c r="H34" s="98"/>
      <c r="I34" s="98"/>
      <c r="J34" s="98"/>
      <c r="K34" s="98"/>
      <c r="L34" s="46"/>
    </row>
    <row r="35" spans="2:17" ht="10.199999999999999" customHeight="1" x14ac:dyDescent="0.3">
      <c r="B35" s="44"/>
      <c r="C35" s="95"/>
      <c r="D35" s="77"/>
      <c r="E35" s="96"/>
      <c r="F35" s="98"/>
      <c r="G35" s="98"/>
      <c r="H35" s="98"/>
      <c r="I35" s="98"/>
      <c r="J35" s="98"/>
      <c r="K35" s="99"/>
      <c r="L35" s="46"/>
    </row>
    <row r="36" spans="2:17" ht="20.399999999999999" customHeight="1" x14ac:dyDescent="0.3">
      <c r="B36" s="44"/>
      <c r="C36" s="100"/>
      <c r="D36" s="243" t="s">
        <v>759</v>
      </c>
      <c r="E36" s="243"/>
      <c r="F36" s="243"/>
      <c r="G36" s="243"/>
      <c r="H36" s="243"/>
      <c r="I36" s="243"/>
      <c r="J36" s="243"/>
      <c r="K36" s="101"/>
      <c r="L36" s="46"/>
    </row>
    <row r="37" spans="2:17" ht="10.199999999999999" customHeight="1" x14ac:dyDescent="0.3">
      <c r="B37" s="44"/>
      <c r="C37" s="100"/>
      <c r="D37" s="93"/>
      <c r="E37" s="91"/>
      <c r="F37" s="92"/>
      <c r="G37" s="92"/>
      <c r="H37" s="92"/>
      <c r="I37" s="92"/>
      <c r="J37" s="132"/>
      <c r="K37" s="101"/>
      <c r="L37" s="46"/>
    </row>
    <row r="38" spans="2:17" ht="45" customHeight="1" x14ac:dyDescent="0.3">
      <c r="B38" s="44"/>
      <c r="C38" s="100"/>
      <c r="D38" s="116" t="s">
        <v>18</v>
      </c>
      <c r="E38" s="91"/>
      <c r="F38" s="124">
        <f>Evacuation!F16*'(Calc) Evacuation'!C7</f>
        <v>0</v>
      </c>
      <c r="G38" s="126"/>
      <c r="H38" s="130" t="s">
        <v>761</v>
      </c>
      <c r="I38" s="128"/>
      <c r="J38" s="168" t="s">
        <v>790</v>
      </c>
      <c r="K38" s="101"/>
      <c r="L38" s="46"/>
    </row>
    <row r="39" spans="2:17" ht="45" customHeight="1" x14ac:dyDescent="0.3">
      <c r="B39" s="44"/>
      <c r="C39" s="100"/>
      <c r="D39" s="116" t="s">
        <v>744</v>
      </c>
      <c r="E39" s="91"/>
      <c r="F39" s="124">
        <f>'(Calc) Evacuation'!L11*F30*F14*ROUNDUP( (F10+F12) / 4, 0)</f>
        <v>0</v>
      </c>
      <c r="G39" s="126"/>
      <c r="H39" s="219" t="s">
        <v>826</v>
      </c>
      <c r="I39" s="128"/>
      <c r="J39" s="169" t="s">
        <v>825</v>
      </c>
      <c r="K39" s="101"/>
      <c r="L39" s="46"/>
      <c r="O39" s="43"/>
      <c r="P39" s="43"/>
      <c r="Q39" s="43"/>
    </row>
    <row r="40" spans="2:17" ht="45" customHeight="1" x14ac:dyDescent="0.3">
      <c r="B40" s="44"/>
      <c r="C40" s="100"/>
      <c r="D40" s="116" t="s">
        <v>19</v>
      </c>
      <c r="E40" s="91"/>
      <c r="F40" s="124">
        <f>IF( ISBLANK(F10), 0, F32*F14*(1+0.75*(F10-1)+0.5*F12))</f>
        <v>0</v>
      </c>
      <c r="G40" s="126"/>
      <c r="H40" s="130" t="s">
        <v>762</v>
      </c>
      <c r="I40" s="127"/>
      <c r="J40" s="157" t="s">
        <v>791</v>
      </c>
      <c r="K40" s="101"/>
      <c r="L40" s="46"/>
    </row>
    <row r="41" spans="2:17" ht="10.199999999999999" customHeight="1" x14ac:dyDescent="0.3">
      <c r="B41" s="44"/>
      <c r="C41" s="100"/>
      <c r="D41" s="107"/>
      <c r="E41" s="91"/>
      <c r="F41" s="92"/>
      <c r="G41" s="92"/>
      <c r="H41" s="92"/>
      <c r="I41" s="92"/>
      <c r="J41" s="132"/>
      <c r="K41" s="101"/>
      <c r="L41" s="46"/>
    </row>
    <row r="42" spans="2:17" ht="28.2" customHeight="1" x14ac:dyDescent="0.3">
      <c r="B42" s="44"/>
      <c r="C42" s="100"/>
      <c r="D42" s="108" t="s">
        <v>20</v>
      </c>
      <c r="E42" s="91"/>
      <c r="F42" s="86">
        <f>SUM(F38:F40)</f>
        <v>0</v>
      </c>
      <c r="G42" s="59"/>
      <c r="H42" s="92"/>
      <c r="I42" s="125"/>
      <c r="J42" s="133"/>
      <c r="K42" s="101"/>
      <c r="L42" s="46"/>
    </row>
    <row r="43" spans="2:17" ht="10.199999999999999" customHeight="1" x14ac:dyDescent="0.3">
      <c r="B43" s="44"/>
      <c r="C43" s="117"/>
      <c r="D43" s="122"/>
      <c r="E43" s="118"/>
      <c r="F43" s="123"/>
      <c r="G43" s="123"/>
      <c r="H43" s="120"/>
      <c r="I43" s="120"/>
      <c r="J43" s="120"/>
      <c r="K43" s="121"/>
      <c r="L43" s="46"/>
    </row>
    <row r="44" spans="2:17" ht="15" customHeight="1" thickBot="1" x14ac:dyDescent="0.35">
      <c r="B44" s="109"/>
      <c r="C44" s="110"/>
      <c r="D44" s="110"/>
      <c r="E44" s="110"/>
      <c r="F44" s="111"/>
      <c r="G44" s="111"/>
      <c r="H44" s="111"/>
      <c r="I44" s="111"/>
      <c r="J44" s="111"/>
      <c r="K44" s="111"/>
      <c r="L44" s="112"/>
    </row>
  </sheetData>
  <sheetProtection algorithmName="SHA-512" hashValue="Iq+MOOxmTbEPKTsvdsrsiM3ycg0+2NkUoSA1cWdY2MRzL1x0E8XJgYtWSV6tQ9nL4+vegfBJuL+DCrR/q5x7rw==" saltValue="OpvsnYCE1t1jzLcD79dePw==" spinCount="100000" sheet="1" objects="1" scenarios="1"/>
  <mergeCells count="6">
    <mergeCell ref="D8:J8"/>
    <mergeCell ref="D20:J20"/>
    <mergeCell ref="D36:J36"/>
    <mergeCell ref="C3:K3"/>
    <mergeCell ref="F28:H28"/>
    <mergeCell ref="C5:K5"/>
  </mergeCells>
  <hyperlinks>
    <hyperlink ref="C5:K5" r:id="rId1" display="Claimants can be compensated for costs they incurred while evacuating from their home and/or relocating due to the fire and subsequent flooding. This calculator includes compensation rates for vehicle mileage, lodging per diem, and meals per diem. Required documentation: proof of occupancy for the damaged address, list of household members, dates and destination of evacuation, total mileage, and evacuation destination. See Evacuation Costs on the Documentation Checklist for more details." xr:uid="{30DF3C32-F02E-4D0E-AF8C-5DF47E9EF3FF}"/>
  </hyperlinks>
  <pageMargins left="0.7" right="0.7" top="0.75" bottom="0.75" header="0.3" footer="0.3"/>
  <pageSetup scale="66"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4100" r:id="rId5" name="Check Box 4">
              <controlPr locked="0" defaultSize="0" autoFill="0" autoLine="0" autoPict="0" altText="This is a checkbox for lodging">
                <anchor moveWithCells="1">
                  <from>
                    <xdr:col>5</xdr:col>
                    <xdr:colOff>15240</xdr:colOff>
                    <xdr:row>25</xdr:row>
                    <xdr:rowOff>15240</xdr:rowOff>
                  </from>
                  <to>
                    <xdr:col>5</xdr:col>
                    <xdr:colOff>2293620</xdr:colOff>
                    <xdr:row>25</xdr:row>
                    <xdr:rowOff>342900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D722BBC-27AA-4681-BEB4-3947762C85DB}">
          <x14:formula1>
            <xm:f>'(Calc) Evacuation'!$B$12:$B$60</xm:f>
          </x14:formula1>
          <xm:sqref>F22</xm:sqref>
        </x14:dataValidation>
        <x14:dataValidation type="list" allowBlank="1" showInputMessage="1" showErrorMessage="1" xr:uid="{70864502-B9AC-47A7-B37D-2F30DF4AA7ED}">
          <x14:formula1>
            <xm:f>OFFSET( '(Calc) Evacuation'!G12, 0, 0, COUNTA('(Calc) Evacuation'!$G$12:$G$72), 1)</xm:f>
          </x14:formula1>
          <xm:sqref>F24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6FA6D-D872-4138-AC73-72F7F00B2655}">
  <sheetPr codeName="Sheet3">
    <tabColor theme="1"/>
  </sheetPr>
  <dimension ref="B3:Q60"/>
  <sheetViews>
    <sheetView workbookViewId="0">
      <selection activeCell="C3" sqref="C3:F3"/>
    </sheetView>
  </sheetViews>
  <sheetFormatPr defaultRowHeight="14.4" x14ac:dyDescent="0.3"/>
  <cols>
    <col min="1" max="1" width="2.6640625" customWidth="1"/>
    <col min="2" max="2" width="21.6640625" customWidth="1"/>
    <col min="3" max="3" width="11.33203125" customWidth="1"/>
    <col min="4" max="4" width="2.6640625" customWidth="1"/>
    <col min="5" max="5" width="5.6640625" customWidth="1"/>
    <col min="6" max="6" width="7.33203125" customWidth="1"/>
    <col min="7" max="7" width="37.33203125" customWidth="1"/>
    <col min="8" max="8" width="42.109375" customWidth="1"/>
    <col min="9" max="10" width="10.6640625" customWidth="1"/>
    <col min="11" max="11" width="11.33203125" bestFit="1" customWidth="1"/>
  </cols>
  <sheetData>
    <row r="3" spans="2:17" x14ac:dyDescent="0.3">
      <c r="B3" s="247" t="s">
        <v>21</v>
      </c>
      <c r="C3" s="247"/>
    </row>
    <row r="4" spans="2:17" x14ac:dyDescent="0.3">
      <c r="B4" t="s">
        <v>22</v>
      </c>
      <c r="C4" s="1" t="s">
        <v>23</v>
      </c>
    </row>
    <row r="5" spans="2:17" x14ac:dyDescent="0.3">
      <c r="B5" t="s">
        <v>24</v>
      </c>
      <c r="C5" s="4">
        <v>45099</v>
      </c>
    </row>
    <row r="7" spans="2:17" x14ac:dyDescent="0.3">
      <c r="B7" t="s">
        <v>25</v>
      </c>
      <c r="C7">
        <v>0.65500000000000003</v>
      </c>
    </row>
    <row r="10" spans="2:17" x14ac:dyDescent="0.3">
      <c r="B10" s="22" t="s">
        <v>26</v>
      </c>
      <c r="E10" s="248" t="s">
        <v>27</v>
      </c>
      <c r="F10" s="248"/>
      <c r="G10" s="248"/>
      <c r="H10" s="248"/>
      <c r="I10" s="248"/>
      <c r="J10" s="248"/>
      <c r="L10" s="32" t="s">
        <v>28</v>
      </c>
    </row>
    <row r="11" spans="2:17" x14ac:dyDescent="0.3">
      <c r="B11" s="23" t="s">
        <v>29</v>
      </c>
      <c r="E11" s="27" t="s">
        <v>30</v>
      </c>
      <c r="F11" s="27" t="s">
        <v>31</v>
      </c>
      <c r="G11" s="27" t="s">
        <v>13</v>
      </c>
      <c r="H11" s="27" t="s">
        <v>32</v>
      </c>
      <c r="I11" s="27" t="s">
        <v>16</v>
      </c>
      <c r="J11" s="27" t="s">
        <v>33</v>
      </c>
      <c r="L11" s="33">
        <f>IF(M11, 1, 0)</f>
        <v>1</v>
      </c>
      <c r="M11" s="34" t="b">
        <v>1</v>
      </c>
    </row>
    <row r="12" spans="2:17" x14ac:dyDescent="0.3">
      <c r="B12" s="24"/>
      <c r="E12">
        <v>0</v>
      </c>
      <c r="G12" t="s">
        <v>14</v>
      </c>
      <c r="H12" t="s">
        <v>34</v>
      </c>
      <c r="I12">
        <v>98</v>
      </c>
      <c r="J12">
        <v>59</v>
      </c>
    </row>
    <row r="13" spans="2:17" x14ac:dyDescent="0.3">
      <c r="B13" s="25" t="s">
        <v>12</v>
      </c>
      <c r="E13" t="e" cm="1" vm="1">
        <f t="array" ref="E13">_xlfn._xlws.FILTER('(Calc) Per Diem 2023 Lookup'!B3:G319, Evacuation!F22='(Calc) Per Diem 2023 Lookup'!C3:C319)</f>
        <v>#VALUE!</v>
      </c>
      <c r="Q13" s="1"/>
    </row>
    <row r="14" spans="2:17" x14ac:dyDescent="0.3">
      <c r="B14" s="26" t="s">
        <v>35</v>
      </c>
    </row>
    <row r="15" spans="2:17" x14ac:dyDescent="0.3">
      <c r="B15" s="25" t="s">
        <v>36</v>
      </c>
    </row>
    <row r="16" spans="2:17" x14ac:dyDescent="0.3">
      <c r="B16" s="26" t="s">
        <v>37</v>
      </c>
    </row>
    <row r="17" spans="2:2" x14ac:dyDescent="0.3">
      <c r="B17" s="26" t="s">
        <v>38</v>
      </c>
    </row>
    <row r="18" spans="2:2" x14ac:dyDescent="0.3">
      <c r="B18" s="25" t="s">
        <v>39</v>
      </c>
    </row>
    <row r="19" spans="2:2" x14ac:dyDescent="0.3">
      <c r="B19" s="25" t="s">
        <v>40</v>
      </c>
    </row>
    <row r="20" spans="2:2" x14ac:dyDescent="0.3">
      <c r="B20" s="26" t="s">
        <v>41</v>
      </c>
    </row>
    <row r="21" spans="2:2" x14ac:dyDescent="0.3">
      <c r="B21" s="26" t="s">
        <v>42</v>
      </c>
    </row>
    <row r="22" spans="2:2" x14ac:dyDescent="0.3">
      <c r="B22" s="26" t="s">
        <v>43</v>
      </c>
    </row>
    <row r="23" spans="2:2" x14ac:dyDescent="0.3">
      <c r="B23" s="26" t="s">
        <v>44</v>
      </c>
    </row>
    <row r="24" spans="2:2" x14ac:dyDescent="0.3">
      <c r="B24" s="26" t="s">
        <v>30</v>
      </c>
    </row>
    <row r="25" spans="2:2" x14ac:dyDescent="0.3">
      <c r="B25" s="25" t="s">
        <v>45</v>
      </c>
    </row>
    <row r="26" spans="2:2" x14ac:dyDescent="0.3">
      <c r="B26" s="25" t="s">
        <v>46</v>
      </c>
    </row>
    <row r="27" spans="2:2" x14ac:dyDescent="0.3">
      <c r="B27" s="26" t="s">
        <v>47</v>
      </c>
    </row>
    <row r="28" spans="2:2" x14ac:dyDescent="0.3">
      <c r="B28" s="26" t="s">
        <v>48</v>
      </c>
    </row>
    <row r="29" spans="2:2" x14ac:dyDescent="0.3">
      <c r="B29" s="26" t="s">
        <v>49</v>
      </c>
    </row>
    <row r="30" spans="2:2" x14ac:dyDescent="0.3">
      <c r="B30" s="25" t="s">
        <v>50</v>
      </c>
    </row>
    <row r="31" spans="2:2" x14ac:dyDescent="0.3">
      <c r="B31" s="26" t="s">
        <v>51</v>
      </c>
    </row>
    <row r="32" spans="2:2" x14ac:dyDescent="0.3">
      <c r="B32" s="25" t="s">
        <v>52</v>
      </c>
    </row>
    <row r="33" spans="2:2" x14ac:dyDescent="0.3">
      <c r="B33" s="26" t="s">
        <v>53</v>
      </c>
    </row>
    <row r="34" spans="2:2" x14ac:dyDescent="0.3">
      <c r="B34" s="25" t="s">
        <v>54</v>
      </c>
    </row>
    <row r="35" spans="2:2" x14ac:dyDescent="0.3">
      <c r="B35" s="25" t="s">
        <v>55</v>
      </c>
    </row>
    <row r="36" spans="2:2" x14ac:dyDescent="0.3">
      <c r="B36" s="25" t="s">
        <v>56</v>
      </c>
    </row>
    <row r="37" spans="2:2" x14ac:dyDescent="0.3">
      <c r="B37" s="26" t="s">
        <v>57</v>
      </c>
    </row>
    <row r="38" spans="2:2" x14ac:dyDescent="0.3">
      <c r="B38" s="26" t="s">
        <v>58</v>
      </c>
    </row>
    <row r="39" spans="2:2" x14ac:dyDescent="0.3">
      <c r="B39" s="26" t="s">
        <v>59</v>
      </c>
    </row>
    <row r="40" spans="2:2" x14ac:dyDescent="0.3">
      <c r="B40" s="25" t="s">
        <v>60</v>
      </c>
    </row>
    <row r="41" spans="2:2" x14ac:dyDescent="0.3">
      <c r="B41" s="26" t="s">
        <v>61</v>
      </c>
    </row>
    <row r="42" spans="2:2" x14ac:dyDescent="0.3">
      <c r="B42" s="26" t="s">
        <v>62</v>
      </c>
    </row>
    <row r="43" spans="2:2" x14ac:dyDescent="0.3">
      <c r="B43" s="26" t="s">
        <v>63</v>
      </c>
    </row>
    <row r="44" spans="2:2" x14ac:dyDescent="0.3">
      <c r="B44" s="26" t="s">
        <v>64</v>
      </c>
    </row>
    <row r="45" spans="2:2" x14ac:dyDescent="0.3">
      <c r="B45" s="25" t="s">
        <v>65</v>
      </c>
    </row>
    <row r="46" spans="2:2" x14ac:dyDescent="0.3">
      <c r="B46" s="25" t="s">
        <v>66</v>
      </c>
    </row>
    <row r="47" spans="2:2" x14ac:dyDescent="0.3">
      <c r="B47" s="26" t="s">
        <v>67</v>
      </c>
    </row>
    <row r="48" spans="2:2" x14ac:dyDescent="0.3">
      <c r="B48" s="25" t="s">
        <v>68</v>
      </c>
    </row>
    <row r="49" spans="2:2" x14ac:dyDescent="0.3">
      <c r="B49" s="25" t="s">
        <v>69</v>
      </c>
    </row>
    <row r="50" spans="2:2" x14ac:dyDescent="0.3">
      <c r="B50" s="26" t="s">
        <v>70</v>
      </c>
    </row>
    <row r="51" spans="2:2" x14ac:dyDescent="0.3">
      <c r="B51" s="26" t="s">
        <v>71</v>
      </c>
    </row>
    <row r="52" spans="2:2" x14ac:dyDescent="0.3">
      <c r="B52" s="25" t="s">
        <v>72</v>
      </c>
    </row>
    <row r="53" spans="2:2" x14ac:dyDescent="0.3">
      <c r="B53" s="26" t="s">
        <v>73</v>
      </c>
    </row>
    <row r="54" spans="2:2" x14ac:dyDescent="0.3">
      <c r="B54" s="26" t="s">
        <v>74</v>
      </c>
    </row>
    <row r="55" spans="2:2" x14ac:dyDescent="0.3">
      <c r="B55" s="26" t="s">
        <v>75</v>
      </c>
    </row>
    <row r="56" spans="2:2" x14ac:dyDescent="0.3">
      <c r="B56" s="25" t="s">
        <v>76</v>
      </c>
    </row>
    <row r="57" spans="2:2" x14ac:dyDescent="0.3">
      <c r="B57" s="26" t="s">
        <v>77</v>
      </c>
    </row>
    <row r="58" spans="2:2" x14ac:dyDescent="0.3">
      <c r="B58" s="25" t="s">
        <v>78</v>
      </c>
    </row>
    <row r="59" spans="2:2" x14ac:dyDescent="0.3">
      <c r="B59" s="25" t="s">
        <v>79</v>
      </c>
    </row>
    <row r="60" spans="2:2" x14ac:dyDescent="0.3">
      <c r="B60" s="25" t="s">
        <v>80</v>
      </c>
    </row>
  </sheetData>
  <mergeCells count="2">
    <mergeCell ref="B3:C3"/>
    <mergeCell ref="E10:J10"/>
  </mergeCells>
  <hyperlinks>
    <hyperlink ref="C4" r:id="rId1" xr:uid="{7526F2C0-4E74-48FD-8577-F3F75146A36F}"/>
  </hyperlinks>
  <pageMargins left="0.7" right="0.7"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86C79-4471-4E8E-8B3C-745BC727A0F9}">
  <sheetPr codeName="Sheet4">
    <tabColor theme="1"/>
  </sheetPr>
  <dimension ref="B2:G319"/>
  <sheetViews>
    <sheetView workbookViewId="0">
      <selection activeCell="C3" sqref="C3:F3"/>
    </sheetView>
  </sheetViews>
  <sheetFormatPr defaultRowHeight="14.4" x14ac:dyDescent="0.3"/>
  <cols>
    <col min="1" max="1" width="2.6640625" customWidth="1"/>
    <col min="2" max="2" width="5.33203125" bestFit="1" customWidth="1"/>
    <col min="3" max="3" width="9.6640625" bestFit="1" customWidth="1"/>
    <col min="4" max="4" width="37.44140625" bestFit="1" customWidth="1"/>
    <col min="5" max="5" width="163.33203125" bestFit="1" customWidth="1"/>
    <col min="6" max="6" width="10.5546875" bestFit="1" customWidth="1"/>
    <col min="7" max="7" width="8.109375" bestFit="1" customWidth="1"/>
    <col min="8" max="8" width="2.6640625" customWidth="1"/>
  </cols>
  <sheetData>
    <row r="2" spans="2:7" x14ac:dyDescent="0.3">
      <c r="B2" s="18" t="s">
        <v>30</v>
      </c>
      <c r="C2" s="18" t="s">
        <v>81</v>
      </c>
      <c r="D2" s="18" t="s">
        <v>82</v>
      </c>
      <c r="E2" s="18" t="s">
        <v>83</v>
      </c>
      <c r="F2" s="18" t="s">
        <v>16</v>
      </c>
      <c r="G2" s="18" t="s">
        <v>33</v>
      </c>
    </row>
    <row r="3" spans="2:7" x14ac:dyDescent="0.3">
      <c r="B3" s="19">
        <v>0</v>
      </c>
      <c r="C3" s="20" t="s">
        <v>84</v>
      </c>
      <c r="D3" s="20" t="s">
        <v>85</v>
      </c>
      <c r="E3" s="20" t="s">
        <v>85</v>
      </c>
      <c r="F3" s="21">
        <v>98</v>
      </c>
      <c r="G3" s="21">
        <v>59</v>
      </c>
    </row>
    <row r="4" spans="2:7" x14ac:dyDescent="0.3">
      <c r="B4" s="15">
        <v>1</v>
      </c>
      <c r="C4" s="16" t="s">
        <v>12</v>
      </c>
      <c r="D4" s="16" t="s">
        <v>86</v>
      </c>
      <c r="E4" s="16" t="s">
        <v>87</v>
      </c>
      <c r="F4" s="17">
        <v>113</v>
      </c>
      <c r="G4" s="17">
        <v>69</v>
      </c>
    </row>
    <row r="5" spans="2:7" x14ac:dyDescent="0.3">
      <c r="B5" s="19">
        <v>2</v>
      </c>
      <c r="C5" s="20" t="s">
        <v>12</v>
      </c>
      <c r="D5" s="20" t="s">
        <v>88</v>
      </c>
      <c r="E5" s="20" t="s">
        <v>89</v>
      </c>
      <c r="F5" s="21">
        <v>137</v>
      </c>
      <c r="G5" s="21">
        <v>69</v>
      </c>
    </row>
    <row r="6" spans="2:7" x14ac:dyDescent="0.3">
      <c r="B6" s="15">
        <v>460</v>
      </c>
      <c r="C6" s="16" t="s">
        <v>12</v>
      </c>
      <c r="D6" s="16" t="s">
        <v>90</v>
      </c>
      <c r="E6" s="16" t="s">
        <v>90</v>
      </c>
      <c r="F6" s="17">
        <v>100</v>
      </c>
      <c r="G6" s="17">
        <v>59</v>
      </c>
    </row>
    <row r="7" spans="2:7" x14ac:dyDescent="0.3">
      <c r="B7" s="19">
        <v>6</v>
      </c>
      <c r="C7" s="20" t="s">
        <v>35</v>
      </c>
      <c r="D7" s="20" t="s">
        <v>91</v>
      </c>
      <c r="E7" s="20" t="s">
        <v>92</v>
      </c>
      <c r="F7" s="21">
        <v>103</v>
      </c>
      <c r="G7" s="21">
        <v>64</v>
      </c>
    </row>
    <row r="8" spans="2:7" x14ac:dyDescent="0.3">
      <c r="B8" s="15">
        <v>9</v>
      </c>
      <c r="C8" s="16" t="s">
        <v>36</v>
      </c>
      <c r="D8" s="16" t="s">
        <v>93</v>
      </c>
      <c r="E8" s="16" t="s">
        <v>94</v>
      </c>
      <c r="F8" s="17">
        <v>138</v>
      </c>
      <c r="G8" s="17">
        <v>74</v>
      </c>
    </row>
    <row r="9" spans="2:7" x14ac:dyDescent="0.3">
      <c r="B9" s="19">
        <v>8</v>
      </c>
      <c r="C9" s="20" t="s">
        <v>36</v>
      </c>
      <c r="D9" s="20" t="s">
        <v>95</v>
      </c>
      <c r="E9" s="20" t="s">
        <v>96</v>
      </c>
      <c r="F9" s="21">
        <v>134</v>
      </c>
      <c r="G9" s="21">
        <v>64</v>
      </c>
    </row>
    <row r="10" spans="2:7" x14ac:dyDescent="0.3">
      <c r="B10" s="15">
        <v>10</v>
      </c>
      <c r="C10" s="16" t="s">
        <v>36</v>
      </c>
      <c r="D10" s="16" t="s">
        <v>97</v>
      </c>
      <c r="E10" s="16" t="s">
        <v>98</v>
      </c>
      <c r="F10" s="17">
        <v>151</v>
      </c>
      <c r="G10" s="17">
        <v>69</v>
      </c>
    </row>
    <row r="11" spans="2:7" x14ac:dyDescent="0.3">
      <c r="B11" s="19">
        <v>11</v>
      </c>
      <c r="C11" s="20" t="s">
        <v>36</v>
      </c>
      <c r="D11" s="20" t="s">
        <v>99</v>
      </c>
      <c r="E11" s="20" t="s">
        <v>100</v>
      </c>
      <c r="F11" s="21">
        <v>247</v>
      </c>
      <c r="G11" s="21">
        <v>79</v>
      </c>
    </row>
    <row r="12" spans="2:7" x14ac:dyDescent="0.3">
      <c r="B12" s="15">
        <v>12</v>
      </c>
      <c r="C12" s="16" t="s">
        <v>36</v>
      </c>
      <c r="D12" s="16" t="s">
        <v>101</v>
      </c>
      <c r="E12" s="16" t="s">
        <v>102</v>
      </c>
      <c r="F12" s="17">
        <v>104</v>
      </c>
      <c r="G12" s="17">
        <v>64</v>
      </c>
    </row>
    <row r="13" spans="2:7" x14ac:dyDescent="0.3">
      <c r="B13" s="19">
        <v>14</v>
      </c>
      <c r="C13" s="20" t="s">
        <v>37</v>
      </c>
      <c r="D13" s="20" t="s">
        <v>103</v>
      </c>
      <c r="E13" s="20" t="s">
        <v>104</v>
      </c>
      <c r="F13" s="21">
        <v>165</v>
      </c>
      <c r="G13" s="21">
        <v>74</v>
      </c>
    </row>
    <row r="14" spans="2:7" x14ac:dyDescent="0.3">
      <c r="B14" s="15">
        <v>481</v>
      </c>
      <c r="C14" s="16" t="s">
        <v>37</v>
      </c>
      <c r="D14" s="16" t="s">
        <v>105</v>
      </c>
      <c r="E14" s="16" t="s">
        <v>106</v>
      </c>
      <c r="F14" s="17">
        <v>123</v>
      </c>
      <c r="G14" s="17">
        <v>64</v>
      </c>
    </row>
    <row r="15" spans="2:7" x14ac:dyDescent="0.3">
      <c r="B15" s="19">
        <v>16</v>
      </c>
      <c r="C15" s="20" t="s">
        <v>37</v>
      </c>
      <c r="D15" s="20" t="s">
        <v>107</v>
      </c>
      <c r="E15" s="20" t="s">
        <v>108</v>
      </c>
      <c r="F15" s="21">
        <v>120</v>
      </c>
      <c r="G15" s="21">
        <v>64</v>
      </c>
    </row>
    <row r="16" spans="2:7" x14ac:dyDescent="0.3">
      <c r="B16" s="15">
        <v>20</v>
      </c>
      <c r="C16" s="16" t="s">
        <v>37</v>
      </c>
      <c r="D16" s="16" t="s">
        <v>109</v>
      </c>
      <c r="E16" s="16" t="s">
        <v>110</v>
      </c>
      <c r="F16" s="17">
        <v>130</v>
      </c>
      <c r="G16" s="17">
        <v>69</v>
      </c>
    </row>
    <row r="17" spans="2:7" x14ac:dyDescent="0.3">
      <c r="B17" s="19">
        <v>461</v>
      </c>
      <c r="C17" s="20" t="s">
        <v>37</v>
      </c>
      <c r="D17" s="20" t="s">
        <v>111</v>
      </c>
      <c r="E17" s="20" t="s">
        <v>112</v>
      </c>
      <c r="F17" s="21">
        <v>118</v>
      </c>
      <c r="G17" s="21">
        <v>69</v>
      </c>
    </row>
    <row r="18" spans="2:7" x14ac:dyDescent="0.3">
      <c r="B18" s="15">
        <v>21</v>
      </c>
      <c r="C18" s="16" t="s">
        <v>37</v>
      </c>
      <c r="D18" s="16" t="s">
        <v>113</v>
      </c>
      <c r="E18" s="16" t="s">
        <v>113</v>
      </c>
      <c r="F18" s="17">
        <v>113</v>
      </c>
      <c r="G18" s="17">
        <v>69</v>
      </c>
    </row>
    <row r="19" spans="2:7" x14ac:dyDescent="0.3">
      <c r="B19" s="19">
        <v>22</v>
      </c>
      <c r="C19" s="20" t="s">
        <v>37</v>
      </c>
      <c r="D19" s="20" t="s">
        <v>114</v>
      </c>
      <c r="E19" s="20" t="s">
        <v>115</v>
      </c>
      <c r="F19" s="21">
        <v>182</v>
      </c>
      <c r="G19" s="21">
        <v>74</v>
      </c>
    </row>
    <row r="20" spans="2:7" x14ac:dyDescent="0.3">
      <c r="B20" s="15">
        <v>23</v>
      </c>
      <c r="C20" s="16" t="s">
        <v>37</v>
      </c>
      <c r="D20" s="16" t="s">
        <v>116</v>
      </c>
      <c r="E20" s="16" t="s">
        <v>117</v>
      </c>
      <c r="F20" s="17">
        <v>138</v>
      </c>
      <c r="G20" s="17">
        <v>79</v>
      </c>
    </row>
    <row r="21" spans="2:7" x14ac:dyDescent="0.3">
      <c r="B21" s="19">
        <v>24</v>
      </c>
      <c r="C21" s="20" t="s">
        <v>37</v>
      </c>
      <c r="D21" s="20" t="s">
        <v>118</v>
      </c>
      <c r="E21" s="20" t="s">
        <v>119</v>
      </c>
      <c r="F21" s="21">
        <v>189</v>
      </c>
      <c r="G21" s="21">
        <v>74</v>
      </c>
    </row>
    <row r="22" spans="2:7" x14ac:dyDescent="0.3">
      <c r="B22" s="15">
        <v>26</v>
      </c>
      <c r="C22" s="16" t="s">
        <v>37</v>
      </c>
      <c r="D22" s="16" t="s">
        <v>120</v>
      </c>
      <c r="E22" s="16" t="s">
        <v>120</v>
      </c>
      <c r="F22" s="17">
        <v>166</v>
      </c>
      <c r="G22" s="17">
        <v>74</v>
      </c>
    </row>
    <row r="23" spans="2:7" x14ac:dyDescent="0.3">
      <c r="B23" s="19">
        <v>27</v>
      </c>
      <c r="C23" s="20" t="s">
        <v>37</v>
      </c>
      <c r="D23" s="20" t="s">
        <v>121</v>
      </c>
      <c r="E23" s="20" t="s">
        <v>121</v>
      </c>
      <c r="F23" s="21">
        <v>231</v>
      </c>
      <c r="G23" s="21">
        <v>79</v>
      </c>
    </row>
    <row r="24" spans="2:7" x14ac:dyDescent="0.3">
      <c r="B24" s="15">
        <v>28</v>
      </c>
      <c r="C24" s="16" t="s">
        <v>37</v>
      </c>
      <c r="D24" s="16" t="s">
        <v>122</v>
      </c>
      <c r="E24" s="16" t="s">
        <v>123</v>
      </c>
      <c r="F24" s="17">
        <v>111</v>
      </c>
      <c r="G24" s="17">
        <v>69</v>
      </c>
    </row>
    <row r="25" spans="2:7" x14ac:dyDescent="0.3">
      <c r="B25" s="19">
        <v>29</v>
      </c>
      <c r="C25" s="20" t="s">
        <v>37</v>
      </c>
      <c r="D25" s="20" t="s">
        <v>124</v>
      </c>
      <c r="E25" s="20" t="s">
        <v>125</v>
      </c>
      <c r="F25" s="21">
        <v>189</v>
      </c>
      <c r="G25" s="21">
        <v>74</v>
      </c>
    </row>
    <row r="26" spans="2:7" x14ac:dyDescent="0.3">
      <c r="B26" s="15">
        <v>30</v>
      </c>
      <c r="C26" s="16" t="s">
        <v>37</v>
      </c>
      <c r="D26" s="16" t="s">
        <v>126</v>
      </c>
      <c r="E26" s="16" t="s">
        <v>127</v>
      </c>
      <c r="F26" s="17">
        <v>165</v>
      </c>
      <c r="G26" s="17">
        <v>69</v>
      </c>
    </row>
    <row r="27" spans="2:7" x14ac:dyDescent="0.3">
      <c r="B27" s="19">
        <v>31</v>
      </c>
      <c r="C27" s="20" t="s">
        <v>37</v>
      </c>
      <c r="D27" s="20" t="s">
        <v>128</v>
      </c>
      <c r="E27" s="20" t="s">
        <v>129</v>
      </c>
      <c r="F27" s="21">
        <v>133</v>
      </c>
      <c r="G27" s="21">
        <v>79</v>
      </c>
    </row>
    <row r="28" spans="2:7" x14ac:dyDescent="0.3">
      <c r="B28" s="15">
        <v>33</v>
      </c>
      <c r="C28" s="16" t="s">
        <v>37</v>
      </c>
      <c r="D28" s="16" t="s">
        <v>130</v>
      </c>
      <c r="E28" s="16" t="s">
        <v>130</v>
      </c>
      <c r="F28" s="17">
        <v>145</v>
      </c>
      <c r="G28" s="17">
        <v>69</v>
      </c>
    </row>
    <row r="29" spans="2:7" x14ac:dyDescent="0.3">
      <c r="B29" s="19">
        <v>34</v>
      </c>
      <c r="C29" s="20" t="s">
        <v>37</v>
      </c>
      <c r="D29" s="20" t="s">
        <v>131</v>
      </c>
      <c r="E29" s="20" t="s">
        <v>131</v>
      </c>
      <c r="F29" s="21">
        <v>161</v>
      </c>
      <c r="G29" s="21">
        <v>74</v>
      </c>
    </row>
    <row r="30" spans="2:7" x14ac:dyDescent="0.3">
      <c r="B30" s="15">
        <v>35</v>
      </c>
      <c r="C30" s="16" t="s">
        <v>37</v>
      </c>
      <c r="D30" s="16" t="s">
        <v>132</v>
      </c>
      <c r="E30" s="16" t="s">
        <v>132</v>
      </c>
      <c r="F30" s="17">
        <v>288</v>
      </c>
      <c r="G30" s="17">
        <v>79</v>
      </c>
    </row>
    <row r="31" spans="2:7" x14ac:dyDescent="0.3">
      <c r="B31" s="19">
        <v>36</v>
      </c>
      <c r="C31" s="20" t="s">
        <v>37</v>
      </c>
      <c r="D31" s="20" t="s">
        <v>133</v>
      </c>
      <c r="E31" s="20" t="s">
        <v>133</v>
      </c>
      <c r="F31" s="21">
        <v>149</v>
      </c>
      <c r="G31" s="21">
        <v>74</v>
      </c>
    </row>
    <row r="32" spans="2:7" x14ac:dyDescent="0.3">
      <c r="B32" s="15">
        <v>37</v>
      </c>
      <c r="C32" s="16" t="s">
        <v>37</v>
      </c>
      <c r="D32" s="16" t="s">
        <v>134</v>
      </c>
      <c r="E32" s="16" t="s">
        <v>135</v>
      </c>
      <c r="F32" s="17">
        <v>222</v>
      </c>
      <c r="G32" s="17">
        <v>74</v>
      </c>
    </row>
    <row r="33" spans="2:7" x14ac:dyDescent="0.3">
      <c r="B33" s="19">
        <v>38</v>
      </c>
      <c r="C33" s="20" t="s">
        <v>37</v>
      </c>
      <c r="D33" s="20" t="s">
        <v>136</v>
      </c>
      <c r="E33" s="20" t="s">
        <v>136</v>
      </c>
      <c r="F33" s="21">
        <v>214</v>
      </c>
      <c r="G33" s="21">
        <v>74</v>
      </c>
    </row>
    <row r="34" spans="2:7" x14ac:dyDescent="0.3">
      <c r="B34" s="15">
        <v>39</v>
      </c>
      <c r="C34" s="16" t="s">
        <v>37</v>
      </c>
      <c r="D34" s="16" t="s">
        <v>137</v>
      </c>
      <c r="E34" s="16" t="s">
        <v>137</v>
      </c>
      <c r="F34" s="17">
        <v>128</v>
      </c>
      <c r="G34" s="17">
        <v>69</v>
      </c>
    </row>
    <row r="35" spans="2:7" x14ac:dyDescent="0.3">
      <c r="B35" s="19">
        <v>40</v>
      </c>
      <c r="C35" s="20" t="s">
        <v>37</v>
      </c>
      <c r="D35" s="20" t="s">
        <v>138</v>
      </c>
      <c r="E35" s="20" t="s">
        <v>139</v>
      </c>
      <c r="F35" s="21">
        <v>239</v>
      </c>
      <c r="G35" s="21">
        <v>79</v>
      </c>
    </row>
    <row r="36" spans="2:7" x14ac:dyDescent="0.3">
      <c r="B36" s="15">
        <v>41</v>
      </c>
      <c r="C36" s="16" t="s">
        <v>37</v>
      </c>
      <c r="D36" s="16" t="s">
        <v>140</v>
      </c>
      <c r="E36" s="16" t="s">
        <v>141</v>
      </c>
      <c r="F36" s="17">
        <v>157</v>
      </c>
      <c r="G36" s="17">
        <v>74</v>
      </c>
    </row>
    <row r="37" spans="2:7" x14ac:dyDescent="0.3">
      <c r="B37" s="19">
        <v>42</v>
      </c>
      <c r="C37" s="20" t="s">
        <v>37</v>
      </c>
      <c r="D37" s="20" t="s">
        <v>142</v>
      </c>
      <c r="E37" s="20" t="s">
        <v>143</v>
      </c>
      <c r="F37" s="21">
        <v>148</v>
      </c>
      <c r="G37" s="21">
        <v>74</v>
      </c>
    </row>
    <row r="38" spans="2:7" x14ac:dyDescent="0.3">
      <c r="B38" s="15">
        <v>43</v>
      </c>
      <c r="C38" s="16" t="s">
        <v>37</v>
      </c>
      <c r="D38" s="16" t="s">
        <v>144</v>
      </c>
      <c r="E38" s="16" t="s">
        <v>145</v>
      </c>
      <c r="F38" s="17">
        <v>140</v>
      </c>
      <c r="G38" s="17">
        <v>74</v>
      </c>
    </row>
    <row r="39" spans="2:7" x14ac:dyDescent="0.3">
      <c r="B39" s="19">
        <v>44</v>
      </c>
      <c r="C39" s="20" t="s">
        <v>37</v>
      </c>
      <c r="D39" s="20" t="s">
        <v>146</v>
      </c>
      <c r="E39" s="20" t="s">
        <v>147</v>
      </c>
      <c r="F39" s="21">
        <v>245</v>
      </c>
      <c r="G39" s="21">
        <v>74</v>
      </c>
    </row>
    <row r="40" spans="2:7" x14ac:dyDescent="0.3">
      <c r="B40" s="15">
        <v>45</v>
      </c>
      <c r="C40" s="16" t="s">
        <v>37</v>
      </c>
      <c r="D40" s="16" t="s">
        <v>148</v>
      </c>
      <c r="E40" s="16" t="s">
        <v>149</v>
      </c>
      <c r="F40" s="17">
        <v>124</v>
      </c>
      <c r="G40" s="17">
        <v>74</v>
      </c>
    </row>
    <row r="41" spans="2:7" x14ac:dyDescent="0.3">
      <c r="B41" s="19">
        <v>46</v>
      </c>
      <c r="C41" s="20" t="s">
        <v>37</v>
      </c>
      <c r="D41" s="20" t="s">
        <v>150</v>
      </c>
      <c r="E41" s="20" t="s">
        <v>151</v>
      </c>
      <c r="F41" s="21">
        <v>154</v>
      </c>
      <c r="G41" s="21">
        <v>79</v>
      </c>
    </row>
    <row r="42" spans="2:7" x14ac:dyDescent="0.3">
      <c r="B42" s="15">
        <v>47</v>
      </c>
      <c r="C42" s="16" t="s">
        <v>37</v>
      </c>
      <c r="D42" s="16" t="s">
        <v>152</v>
      </c>
      <c r="E42" s="16" t="s">
        <v>153</v>
      </c>
      <c r="F42" s="17">
        <v>125</v>
      </c>
      <c r="G42" s="17">
        <v>69</v>
      </c>
    </row>
    <row r="43" spans="2:7" x14ac:dyDescent="0.3">
      <c r="B43" s="19">
        <v>48</v>
      </c>
      <c r="C43" s="20" t="s">
        <v>37</v>
      </c>
      <c r="D43" s="20" t="s">
        <v>154</v>
      </c>
      <c r="E43" s="20" t="s">
        <v>155</v>
      </c>
      <c r="F43" s="21">
        <v>133</v>
      </c>
      <c r="G43" s="21">
        <v>69</v>
      </c>
    </row>
    <row r="44" spans="2:7" x14ac:dyDescent="0.3">
      <c r="B44" s="15">
        <v>49</v>
      </c>
      <c r="C44" s="16" t="s">
        <v>37</v>
      </c>
      <c r="D44" s="16" t="s">
        <v>156</v>
      </c>
      <c r="E44" s="16" t="s">
        <v>157</v>
      </c>
      <c r="F44" s="17">
        <v>127</v>
      </c>
      <c r="G44" s="17">
        <v>79</v>
      </c>
    </row>
    <row r="45" spans="2:7" x14ac:dyDescent="0.3">
      <c r="B45" s="19">
        <v>50</v>
      </c>
      <c r="C45" s="20" t="s">
        <v>38</v>
      </c>
      <c r="D45" s="20" t="s">
        <v>158</v>
      </c>
      <c r="E45" s="20" t="s">
        <v>159</v>
      </c>
      <c r="F45" s="21">
        <v>188</v>
      </c>
      <c r="G45" s="21">
        <v>79</v>
      </c>
    </row>
    <row r="46" spans="2:7" x14ac:dyDescent="0.3">
      <c r="B46" s="15">
        <v>52</v>
      </c>
      <c r="C46" s="16" t="s">
        <v>38</v>
      </c>
      <c r="D46" s="16" t="s">
        <v>160</v>
      </c>
      <c r="E46" s="16" t="s">
        <v>160</v>
      </c>
      <c r="F46" s="17">
        <v>128</v>
      </c>
      <c r="G46" s="17">
        <v>69</v>
      </c>
    </row>
    <row r="47" spans="2:7" x14ac:dyDescent="0.3">
      <c r="B47" s="19">
        <v>53</v>
      </c>
      <c r="C47" s="20" t="s">
        <v>38</v>
      </c>
      <c r="D47" s="20" t="s">
        <v>161</v>
      </c>
      <c r="E47" s="20" t="s">
        <v>162</v>
      </c>
      <c r="F47" s="21">
        <v>121</v>
      </c>
      <c r="G47" s="21">
        <v>69</v>
      </c>
    </row>
    <row r="48" spans="2:7" x14ac:dyDescent="0.3">
      <c r="B48" s="15">
        <v>54</v>
      </c>
      <c r="C48" s="16" t="s">
        <v>38</v>
      </c>
      <c r="D48" s="16" t="s">
        <v>163</v>
      </c>
      <c r="E48" s="16" t="s">
        <v>164</v>
      </c>
      <c r="F48" s="17">
        <v>134</v>
      </c>
      <c r="G48" s="17">
        <v>64</v>
      </c>
    </row>
    <row r="49" spans="2:7" x14ac:dyDescent="0.3">
      <c r="B49" s="19">
        <v>55</v>
      </c>
      <c r="C49" s="20" t="s">
        <v>38</v>
      </c>
      <c r="D49" s="20" t="s">
        <v>165</v>
      </c>
      <c r="E49" s="20" t="s">
        <v>166</v>
      </c>
      <c r="F49" s="21">
        <v>147</v>
      </c>
      <c r="G49" s="21">
        <v>74</v>
      </c>
    </row>
    <row r="50" spans="2:7" x14ac:dyDescent="0.3">
      <c r="B50" s="15">
        <v>56</v>
      </c>
      <c r="C50" s="16" t="s">
        <v>38</v>
      </c>
      <c r="D50" s="16" t="s">
        <v>167</v>
      </c>
      <c r="E50" s="16" t="s">
        <v>168</v>
      </c>
      <c r="F50" s="17">
        <v>199</v>
      </c>
      <c r="G50" s="17">
        <v>79</v>
      </c>
    </row>
    <row r="51" spans="2:7" x14ac:dyDescent="0.3">
      <c r="B51" s="19">
        <v>427</v>
      </c>
      <c r="C51" s="20" t="s">
        <v>38</v>
      </c>
      <c r="D51" s="20" t="s">
        <v>169</v>
      </c>
      <c r="E51" s="20" t="s">
        <v>170</v>
      </c>
      <c r="F51" s="21">
        <v>115</v>
      </c>
      <c r="G51" s="21">
        <v>69</v>
      </c>
    </row>
    <row r="52" spans="2:7" x14ac:dyDescent="0.3">
      <c r="B52" s="15">
        <v>57</v>
      </c>
      <c r="C52" s="16" t="s">
        <v>38</v>
      </c>
      <c r="D52" s="16" t="s">
        <v>171</v>
      </c>
      <c r="E52" s="16" t="s">
        <v>172</v>
      </c>
      <c r="F52" s="17">
        <v>116</v>
      </c>
      <c r="G52" s="17">
        <v>74</v>
      </c>
    </row>
    <row r="53" spans="2:7" x14ac:dyDescent="0.3">
      <c r="B53" s="19">
        <v>58</v>
      </c>
      <c r="C53" s="20" t="s">
        <v>38</v>
      </c>
      <c r="D53" s="20" t="s">
        <v>173</v>
      </c>
      <c r="E53" s="20" t="s">
        <v>174</v>
      </c>
      <c r="F53" s="21">
        <v>113</v>
      </c>
      <c r="G53" s="21">
        <v>69</v>
      </c>
    </row>
    <row r="54" spans="2:7" x14ac:dyDescent="0.3">
      <c r="B54" s="15">
        <v>493</v>
      </c>
      <c r="C54" s="16" t="s">
        <v>38</v>
      </c>
      <c r="D54" s="16" t="s">
        <v>175</v>
      </c>
      <c r="E54" s="16" t="s">
        <v>176</v>
      </c>
      <c r="F54" s="17">
        <v>164</v>
      </c>
      <c r="G54" s="17">
        <v>79</v>
      </c>
    </row>
    <row r="55" spans="2:7" x14ac:dyDescent="0.3">
      <c r="B55" s="19">
        <v>61</v>
      </c>
      <c r="C55" s="20" t="s">
        <v>38</v>
      </c>
      <c r="D55" s="20" t="s">
        <v>177</v>
      </c>
      <c r="E55" s="20" t="s">
        <v>177</v>
      </c>
      <c r="F55" s="21">
        <v>106</v>
      </c>
      <c r="G55" s="21">
        <v>69</v>
      </c>
    </row>
    <row r="56" spans="2:7" x14ac:dyDescent="0.3">
      <c r="B56" s="15">
        <v>63</v>
      </c>
      <c r="C56" s="16" t="s">
        <v>38</v>
      </c>
      <c r="D56" s="16" t="s">
        <v>178</v>
      </c>
      <c r="E56" s="16" t="s">
        <v>179</v>
      </c>
      <c r="F56" s="17">
        <v>185</v>
      </c>
      <c r="G56" s="17">
        <v>79</v>
      </c>
    </row>
    <row r="57" spans="2:7" x14ac:dyDescent="0.3">
      <c r="B57" s="19">
        <v>64</v>
      </c>
      <c r="C57" s="20" t="s">
        <v>38</v>
      </c>
      <c r="D57" s="20" t="s">
        <v>180</v>
      </c>
      <c r="E57" s="20" t="s">
        <v>181</v>
      </c>
      <c r="F57" s="21">
        <v>135</v>
      </c>
      <c r="G57" s="21">
        <v>79</v>
      </c>
    </row>
    <row r="58" spans="2:7" x14ac:dyDescent="0.3">
      <c r="B58" s="15">
        <v>65</v>
      </c>
      <c r="C58" s="16" t="s">
        <v>38</v>
      </c>
      <c r="D58" s="16" t="s">
        <v>182</v>
      </c>
      <c r="E58" s="16" t="s">
        <v>183</v>
      </c>
      <c r="F58" s="17">
        <v>197</v>
      </c>
      <c r="G58" s="17">
        <v>79</v>
      </c>
    </row>
    <row r="59" spans="2:7" x14ac:dyDescent="0.3">
      <c r="B59" s="19">
        <v>66</v>
      </c>
      <c r="C59" s="20" t="s">
        <v>38</v>
      </c>
      <c r="D59" s="20" t="s">
        <v>184</v>
      </c>
      <c r="E59" s="20" t="s">
        <v>185</v>
      </c>
      <c r="F59" s="21">
        <v>208</v>
      </c>
      <c r="G59" s="21">
        <v>79</v>
      </c>
    </row>
    <row r="60" spans="2:7" x14ac:dyDescent="0.3">
      <c r="B60" s="15">
        <v>67</v>
      </c>
      <c r="C60" s="16" t="s">
        <v>39</v>
      </c>
      <c r="D60" s="16" t="s">
        <v>186</v>
      </c>
      <c r="E60" s="16" t="s">
        <v>187</v>
      </c>
      <c r="F60" s="17">
        <v>125</v>
      </c>
      <c r="G60" s="17">
        <v>69</v>
      </c>
    </row>
    <row r="61" spans="2:7" x14ac:dyDescent="0.3">
      <c r="B61" s="19">
        <v>69</v>
      </c>
      <c r="C61" s="20" t="s">
        <v>39</v>
      </c>
      <c r="D61" s="20" t="s">
        <v>188</v>
      </c>
      <c r="E61" s="20" t="s">
        <v>188</v>
      </c>
      <c r="F61" s="21">
        <v>132</v>
      </c>
      <c r="G61" s="21">
        <v>69</v>
      </c>
    </row>
    <row r="62" spans="2:7" x14ac:dyDescent="0.3">
      <c r="B62" s="15">
        <v>71</v>
      </c>
      <c r="C62" s="16" t="s">
        <v>39</v>
      </c>
      <c r="D62" s="16" t="s">
        <v>189</v>
      </c>
      <c r="E62" s="16" t="s">
        <v>189</v>
      </c>
      <c r="F62" s="17">
        <v>114</v>
      </c>
      <c r="G62" s="17">
        <v>69</v>
      </c>
    </row>
    <row r="63" spans="2:7" x14ac:dyDescent="0.3">
      <c r="B63" s="19">
        <v>72</v>
      </c>
      <c r="C63" s="20" t="s">
        <v>39</v>
      </c>
      <c r="D63" s="20" t="s">
        <v>190</v>
      </c>
      <c r="E63" s="20" t="s">
        <v>191</v>
      </c>
      <c r="F63" s="21">
        <v>107</v>
      </c>
      <c r="G63" s="21">
        <v>69</v>
      </c>
    </row>
    <row r="64" spans="2:7" x14ac:dyDescent="0.3">
      <c r="B64" s="15">
        <v>75</v>
      </c>
      <c r="C64" s="16" t="s">
        <v>40</v>
      </c>
      <c r="D64" s="16" t="s">
        <v>192</v>
      </c>
      <c r="E64" s="16" t="s">
        <v>193</v>
      </c>
      <c r="F64" s="17">
        <v>257</v>
      </c>
      <c r="G64" s="17">
        <v>79</v>
      </c>
    </row>
    <row r="65" spans="2:7" x14ac:dyDescent="0.3">
      <c r="B65" s="19">
        <v>77</v>
      </c>
      <c r="C65" s="20" t="s">
        <v>41</v>
      </c>
      <c r="D65" s="20" t="s">
        <v>194</v>
      </c>
      <c r="E65" s="20" t="s">
        <v>195</v>
      </c>
      <c r="F65" s="21">
        <v>113</v>
      </c>
      <c r="G65" s="21">
        <v>64</v>
      </c>
    </row>
    <row r="66" spans="2:7" x14ac:dyDescent="0.3">
      <c r="B66" s="15">
        <v>78</v>
      </c>
      <c r="C66" s="16" t="s">
        <v>41</v>
      </c>
      <c r="D66" s="16" t="s">
        <v>196</v>
      </c>
      <c r="E66" s="16" t="s">
        <v>197</v>
      </c>
      <c r="F66" s="17">
        <v>131</v>
      </c>
      <c r="G66" s="17">
        <v>64</v>
      </c>
    </row>
    <row r="67" spans="2:7" x14ac:dyDescent="0.3">
      <c r="B67" s="19">
        <v>99</v>
      </c>
      <c r="C67" s="20" t="s">
        <v>42</v>
      </c>
      <c r="D67" s="20" t="s">
        <v>198</v>
      </c>
      <c r="E67" s="20" t="s">
        <v>199</v>
      </c>
      <c r="F67" s="21">
        <v>134</v>
      </c>
      <c r="G67" s="21">
        <v>69</v>
      </c>
    </row>
    <row r="68" spans="2:7" x14ac:dyDescent="0.3">
      <c r="B68" s="15">
        <v>80</v>
      </c>
      <c r="C68" s="16" t="s">
        <v>42</v>
      </c>
      <c r="D68" s="16" t="s">
        <v>200</v>
      </c>
      <c r="E68" s="16" t="s">
        <v>201</v>
      </c>
      <c r="F68" s="17">
        <v>129</v>
      </c>
      <c r="G68" s="17">
        <v>64</v>
      </c>
    </row>
    <row r="69" spans="2:7" x14ac:dyDescent="0.3">
      <c r="B69" s="19">
        <v>81</v>
      </c>
      <c r="C69" s="20" t="s">
        <v>42</v>
      </c>
      <c r="D69" s="20" t="s">
        <v>202</v>
      </c>
      <c r="E69" s="20" t="s">
        <v>203</v>
      </c>
      <c r="F69" s="21">
        <v>144</v>
      </c>
      <c r="G69" s="21">
        <v>74</v>
      </c>
    </row>
    <row r="70" spans="2:7" x14ac:dyDescent="0.3">
      <c r="B70" s="15">
        <v>82</v>
      </c>
      <c r="C70" s="16" t="s">
        <v>42</v>
      </c>
      <c r="D70" s="16" t="s">
        <v>204</v>
      </c>
      <c r="E70" s="16" t="s">
        <v>205</v>
      </c>
      <c r="F70" s="17">
        <v>116</v>
      </c>
      <c r="G70" s="17">
        <v>69</v>
      </c>
    </row>
    <row r="71" spans="2:7" x14ac:dyDescent="0.3">
      <c r="B71" s="19">
        <v>84</v>
      </c>
      <c r="C71" s="20" t="s">
        <v>42</v>
      </c>
      <c r="D71" s="20" t="s">
        <v>206</v>
      </c>
      <c r="E71" s="20" t="s">
        <v>207</v>
      </c>
      <c r="F71" s="21">
        <v>183</v>
      </c>
      <c r="G71" s="21">
        <v>69</v>
      </c>
    </row>
    <row r="72" spans="2:7" x14ac:dyDescent="0.3">
      <c r="B72" s="15">
        <v>85</v>
      </c>
      <c r="C72" s="16" t="s">
        <v>42</v>
      </c>
      <c r="D72" s="16" t="s">
        <v>208</v>
      </c>
      <c r="E72" s="16" t="s">
        <v>209</v>
      </c>
      <c r="F72" s="17">
        <v>124</v>
      </c>
      <c r="G72" s="17">
        <v>64</v>
      </c>
    </row>
    <row r="73" spans="2:7" x14ac:dyDescent="0.3">
      <c r="B73" s="19">
        <v>83</v>
      </c>
      <c r="C73" s="20" t="s">
        <v>42</v>
      </c>
      <c r="D73" s="20" t="s">
        <v>210</v>
      </c>
      <c r="E73" s="20" t="s">
        <v>211</v>
      </c>
      <c r="F73" s="21">
        <v>186</v>
      </c>
      <c r="G73" s="21">
        <v>69</v>
      </c>
    </row>
    <row r="74" spans="2:7" x14ac:dyDescent="0.3">
      <c r="B74" s="15">
        <v>89</v>
      </c>
      <c r="C74" s="16" t="s">
        <v>42</v>
      </c>
      <c r="D74" s="16" t="s">
        <v>212</v>
      </c>
      <c r="E74" s="16" t="s">
        <v>140</v>
      </c>
      <c r="F74" s="17">
        <v>130</v>
      </c>
      <c r="G74" s="17">
        <v>59</v>
      </c>
    </row>
    <row r="75" spans="2:7" x14ac:dyDescent="0.3">
      <c r="B75" s="19">
        <v>91</v>
      </c>
      <c r="C75" s="20" t="s">
        <v>42</v>
      </c>
      <c r="D75" s="20" t="s">
        <v>213</v>
      </c>
      <c r="E75" s="20" t="s">
        <v>214</v>
      </c>
      <c r="F75" s="21">
        <v>289</v>
      </c>
      <c r="G75" s="21">
        <v>69</v>
      </c>
    </row>
    <row r="76" spans="2:7" x14ac:dyDescent="0.3">
      <c r="B76" s="15">
        <v>95</v>
      </c>
      <c r="C76" s="16" t="s">
        <v>42</v>
      </c>
      <c r="D76" s="16" t="s">
        <v>215</v>
      </c>
      <c r="E76" s="16" t="s">
        <v>216</v>
      </c>
      <c r="F76" s="17">
        <v>146</v>
      </c>
      <c r="G76" s="17">
        <v>69</v>
      </c>
    </row>
    <row r="77" spans="2:7" x14ac:dyDescent="0.3">
      <c r="B77" s="19">
        <v>96</v>
      </c>
      <c r="C77" s="20" t="s">
        <v>42</v>
      </c>
      <c r="D77" s="20" t="s">
        <v>217</v>
      </c>
      <c r="E77" s="20" t="s">
        <v>218</v>
      </c>
      <c r="F77" s="21">
        <v>157</v>
      </c>
      <c r="G77" s="21">
        <v>69</v>
      </c>
    </row>
    <row r="78" spans="2:7" x14ac:dyDescent="0.3">
      <c r="B78" s="15">
        <v>98</v>
      </c>
      <c r="C78" s="16" t="s">
        <v>42</v>
      </c>
      <c r="D78" s="16" t="s">
        <v>219</v>
      </c>
      <c r="E78" s="16" t="s">
        <v>220</v>
      </c>
      <c r="F78" s="17">
        <v>129</v>
      </c>
      <c r="G78" s="17">
        <v>69</v>
      </c>
    </row>
    <row r="79" spans="2:7" x14ac:dyDescent="0.3">
      <c r="B79" s="19">
        <v>100</v>
      </c>
      <c r="C79" s="20" t="s">
        <v>42</v>
      </c>
      <c r="D79" s="20" t="s">
        <v>221</v>
      </c>
      <c r="E79" s="20" t="s">
        <v>222</v>
      </c>
      <c r="F79" s="21">
        <v>146</v>
      </c>
      <c r="G79" s="21">
        <v>64</v>
      </c>
    </row>
    <row r="80" spans="2:7" x14ac:dyDescent="0.3">
      <c r="B80" s="15">
        <v>101</v>
      </c>
      <c r="C80" s="16" t="s">
        <v>42</v>
      </c>
      <c r="D80" s="16" t="s">
        <v>223</v>
      </c>
      <c r="E80" s="16" t="s">
        <v>224</v>
      </c>
      <c r="F80" s="17">
        <v>133</v>
      </c>
      <c r="G80" s="17">
        <v>64</v>
      </c>
    </row>
    <row r="81" spans="2:7" x14ac:dyDescent="0.3">
      <c r="B81" s="19">
        <v>102</v>
      </c>
      <c r="C81" s="20" t="s">
        <v>42</v>
      </c>
      <c r="D81" s="20" t="s">
        <v>225</v>
      </c>
      <c r="E81" s="20" t="s">
        <v>226</v>
      </c>
      <c r="F81" s="21">
        <v>98</v>
      </c>
      <c r="G81" s="21">
        <v>64</v>
      </c>
    </row>
    <row r="82" spans="2:7" x14ac:dyDescent="0.3">
      <c r="B82" s="15">
        <v>103</v>
      </c>
      <c r="C82" s="16" t="s">
        <v>42</v>
      </c>
      <c r="D82" s="16" t="s">
        <v>227</v>
      </c>
      <c r="E82" s="16" t="s">
        <v>227</v>
      </c>
      <c r="F82" s="17">
        <v>130</v>
      </c>
      <c r="G82" s="17">
        <v>69</v>
      </c>
    </row>
    <row r="83" spans="2:7" x14ac:dyDescent="0.3">
      <c r="B83" s="19">
        <v>104</v>
      </c>
      <c r="C83" s="20" t="s">
        <v>42</v>
      </c>
      <c r="D83" s="20" t="s">
        <v>228</v>
      </c>
      <c r="E83" s="20" t="s">
        <v>229</v>
      </c>
      <c r="F83" s="21">
        <v>104</v>
      </c>
      <c r="G83" s="21">
        <v>64</v>
      </c>
    </row>
    <row r="84" spans="2:7" x14ac:dyDescent="0.3">
      <c r="B84" s="15">
        <v>105</v>
      </c>
      <c r="C84" s="16" t="s">
        <v>42</v>
      </c>
      <c r="D84" s="16" t="s">
        <v>230</v>
      </c>
      <c r="E84" s="16" t="s">
        <v>231</v>
      </c>
      <c r="F84" s="17">
        <v>139</v>
      </c>
      <c r="G84" s="17">
        <v>69</v>
      </c>
    </row>
    <row r="85" spans="2:7" x14ac:dyDescent="0.3">
      <c r="B85" s="19">
        <v>106</v>
      </c>
      <c r="C85" s="20" t="s">
        <v>42</v>
      </c>
      <c r="D85" s="20" t="s">
        <v>232</v>
      </c>
      <c r="E85" s="20" t="s">
        <v>233</v>
      </c>
      <c r="F85" s="21">
        <v>126</v>
      </c>
      <c r="G85" s="21">
        <v>69</v>
      </c>
    </row>
    <row r="86" spans="2:7" x14ac:dyDescent="0.3">
      <c r="B86" s="15">
        <v>107</v>
      </c>
      <c r="C86" s="16" t="s">
        <v>42</v>
      </c>
      <c r="D86" s="16" t="s">
        <v>234</v>
      </c>
      <c r="E86" s="16" t="s">
        <v>235</v>
      </c>
      <c r="F86" s="17">
        <v>111</v>
      </c>
      <c r="G86" s="17">
        <v>64</v>
      </c>
    </row>
    <row r="87" spans="2:7" x14ac:dyDescent="0.3">
      <c r="B87" s="19">
        <v>108</v>
      </c>
      <c r="C87" s="20" t="s">
        <v>42</v>
      </c>
      <c r="D87" s="20" t="s">
        <v>236</v>
      </c>
      <c r="E87" s="20" t="s">
        <v>237</v>
      </c>
      <c r="F87" s="21">
        <v>133</v>
      </c>
      <c r="G87" s="21">
        <v>69</v>
      </c>
    </row>
    <row r="88" spans="2:7" x14ac:dyDescent="0.3">
      <c r="B88" s="15">
        <v>109</v>
      </c>
      <c r="C88" s="16" t="s">
        <v>42</v>
      </c>
      <c r="D88" s="16" t="s">
        <v>238</v>
      </c>
      <c r="E88" s="16" t="s">
        <v>239</v>
      </c>
      <c r="F88" s="17">
        <v>150</v>
      </c>
      <c r="G88" s="17">
        <v>69</v>
      </c>
    </row>
    <row r="89" spans="2:7" x14ac:dyDescent="0.3">
      <c r="B89" s="19">
        <v>110</v>
      </c>
      <c r="C89" s="20" t="s">
        <v>43</v>
      </c>
      <c r="D89" s="20" t="s">
        <v>240</v>
      </c>
      <c r="E89" s="20" t="s">
        <v>241</v>
      </c>
      <c r="F89" s="21">
        <v>107</v>
      </c>
      <c r="G89" s="21">
        <v>59</v>
      </c>
    </row>
    <row r="90" spans="2:7" x14ac:dyDescent="0.3">
      <c r="B90" s="15">
        <v>111</v>
      </c>
      <c r="C90" s="16" t="s">
        <v>43</v>
      </c>
      <c r="D90" s="16" t="s">
        <v>242</v>
      </c>
      <c r="E90" s="16" t="s">
        <v>243</v>
      </c>
      <c r="F90" s="17">
        <v>163</v>
      </c>
      <c r="G90" s="17">
        <v>74</v>
      </c>
    </row>
    <row r="91" spans="2:7" x14ac:dyDescent="0.3">
      <c r="B91" s="19">
        <v>413</v>
      </c>
      <c r="C91" s="20" t="s">
        <v>43</v>
      </c>
      <c r="D91" s="20" t="s">
        <v>244</v>
      </c>
      <c r="E91" s="20" t="s">
        <v>245</v>
      </c>
      <c r="F91" s="21">
        <v>107</v>
      </c>
      <c r="G91" s="21">
        <v>59</v>
      </c>
    </row>
    <row r="92" spans="2:7" x14ac:dyDescent="0.3">
      <c r="B92" s="15">
        <v>115</v>
      </c>
      <c r="C92" s="16" t="s">
        <v>43</v>
      </c>
      <c r="D92" s="16" t="s">
        <v>246</v>
      </c>
      <c r="E92" s="16" t="s">
        <v>247</v>
      </c>
      <c r="F92" s="17">
        <v>161</v>
      </c>
      <c r="G92" s="17">
        <v>79</v>
      </c>
    </row>
    <row r="93" spans="2:7" x14ac:dyDescent="0.3">
      <c r="B93" s="19">
        <v>494</v>
      </c>
      <c r="C93" s="20" t="s">
        <v>43</v>
      </c>
      <c r="D93" s="20" t="s">
        <v>248</v>
      </c>
      <c r="E93" s="20" t="s">
        <v>249</v>
      </c>
      <c r="F93" s="21">
        <v>121</v>
      </c>
      <c r="G93" s="21">
        <v>64</v>
      </c>
    </row>
    <row r="94" spans="2:7" x14ac:dyDescent="0.3">
      <c r="B94" s="15">
        <v>116</v>
      </c>
      <c r="C94" s="16" t="s">
        <v>43</v>
      </c>
      <c r="D94" s="16" t="s">
        <v>250</v>
      </c>
      <c r="E94" s="16" t="s">
        <v>251</v>
      </c>
      <c r="F94" s="17">
        <v>130</v>
      </c>
      <c r="G94" s="17">
        <v>69</v>
      </c>
    </row>
    <row r="95" spans="2:7" x14ac:dyDescent="0.3">
      <c r="B95" s="19">
        <v>476</v>
      </c>
      <c r="C95" s="20" t="s">
        <v>44</v>
      </c>
      <c r="D95" s="20" t="s">
        <v>252</v>
      </c>
      <c r="E95" s="20" t="s">
        <v>252</v>
      </c>
      <c r="F95" s="21">
        <v>105</v>
      </c>
      <c r="G95" s="21">
        <v>69</v>
      </c>
    </row>
    <row r="96" spans="2:7" x14ac:dyDescent="0.3">
      <c r="B96" s="15">
        <v>118</v>
      </c>
      <c r="C96" s="16" t="s">
        <v>44</v>
      </c>
      <c r="D96" s="16" t="s">
        <v>253</v>
      </c>
      <c r="E96" s="16" t="s">
        <v>254</v>
      </c>
      <c r="F96" s="17">
        <v>111</v>
      </c>
      <c r="G96" s="17">
        <v>64</v>
      </c>
    </row>
    <row r="97" spans="2:7" x14ac:dyDescent="0.3">
      <c r="B97" s="19">
        <v>495</v>
      </c>
      <c r="C97" s="20" t="s">
        <v>30</v>
      </c>
      <c r="D97" s="20" t="s">
        <v>255</v>
      </c>
      <c r="E97" s="20" t="s">
        <v>256</v>
      </c>
      <c r="F97" s="21">
        <v>147</v>
      </c>
      <c r="G97" s="21">
        <v>74</v>
      </c>
    </row>
    <row r="98" spans="2:7" x14ac:dyDescent="0.3">
      <c r="B98" s="15">
        <v>120</v>
      </c>
      <c r="C98" s="16" t="s">
        <v>30</v>
      </c>
      <c r="D98" s="16" t="s">
        <v>257</v>
      </c>
      <c r="E98" s="16" t="s">
        <v>258</v>
      </c>
      <c r="F98" s="17">
        <v>105</v>
      </c>
      <c r="G98" s="17">
        <v>64</v>
      </c>
    </row>
    <row r="99" spans="2:7" x14ac:dyDescent="0.3">
      <c r="B99" s="19">
        <v>122</v>
      </c>
      <c r="C99" s="20" t="s">
        <v>30</v>
      </c>
      <c r="D99" s="20" t="s">
        <v>259</v>
      </c>
      <c r="E99" s="20" t="s">
        <v>260</v>
      </c>
      <c r="F99" s="21">
        <v>165</v>
      </c>
      <c r="G99" s="21">
        <v>74</v>
      </c>
    </row>
    <row r="100" spans="2:7" x14ac:dyDescent="0.3">
      <c r="B100" s="15">
        <v>422</v>
      </c>
      <c r="C100" s="16" t="s">
        <v>45</v>
      </c>
      <c r="D100" s="16" t="s">
        <v>261</v>
      </c>
      <c r="E100" s="16" t="s">
        <v>262</v>
      </c>
      <c r="F100" s="17">
        <v>105</v>
      </c>
      <c r="G100" s="17">
        <v>64</v>
      </c>
    </row>
    <row r="101" spans="2:7" x14ac:dyDescent="0.3">
      <c r="B101" s="19">
        <v>123</v>
      </c>
      <c r="C101" s="20" t="s">
        <v>45</v>
      </c>
      <c r="D101" s="20" t="s">
        <v>263</v>
      </c>
      <c r="E101" s="20" t="s">
        <v>264</v>
      </c>
      <c r="F101" s="21">
        <v>218</v>
      </c>
      <c r="G101" s="21">
        <v>79</v>
      </c>
    </row>
    <row r="102" spans="2:7" x14ac:dyDescent="0.3">
      <c r="B102" s="15">
        <v>462</v>
      </c>
      <c r="C102" s="16" t="s">
        <v>45</v>
      </c>
      <c r="D102" s="16" t="s">
        <v>265</v>
      </c>
      <c r="E102" s="16" t="s">
        <v>266</v>
      </c>
      <c r="F102" s="17">
        <v>141</v>
      </c>
      <c r="G102" s="17">
        <v>64</v>
      </c>
    </row>
    <row r="103" spans="2:7" x14ac:dyDescent="0.3">
      <c r="B103" s="19">
        <v>124</v>
      </c>
      <c r="C103" s="20" t="s">
        <v>45</v>
      </c>
      <c r="D103" s="20" t="s">
        <v>267</v>
      </c>
      <c r="E103" s="20" t="s">
        <v>268</v>
      </c>
      <c r="F103" s="21">
        <v>114</v>
      </c>
      <c r="G103" s="21">
        <v>64</v>
      </c>
    </row>
    <row r="104" spans="2:7" x14ac:dyDescent="0.3">
      <c r="B104" s="15">
        <v>127</v>
      </c>
      <c r="C104" s="16" t="s">
        <v>46</v>
      </c>
      <c r="D104" s="16" t="s">
        <v>269</v>
      </c>
      <c r="E104" s="16" t="s">
        <v>214</v>
      </c>
      <c r="F104" s="17">
        <v>98</v>
      </c>
      <c r="G104" s="17">
        <v>64</v>
      </c>
    </row>
    <row r="105" spans="2:7" x14ac:dyDescent="0.3">
      <c r="B105" s="19">
        <v>129</v>
      </c>
      <c r="C105" s="20" t="s">
        <v>46</v>
      </c>
      <c r="D105" s="20" t="s">
        <v>270</v>
      </c>
      <c r="E105" s="20" t="s">
        <v>271</v>
      </c>
      <c r="F105" s="21">
        <v>108</v>
      </c>
      <c r="G105" s="21">
        <v>64</v>
      </c>
    </row>
    <row r="106" spans="2:7" x14ac:dyDescent="0.3">
      <c r="B106" s="15">
        <v>414</v>
      </c>
      <c r="C106" s="16" t="s">
        <v>46</v>
      </c>
      <c r="D106" s="16" t="s">
        <v>272</v>
      </c>
      <c r="E106" s="16" t="s">
        <v>273</v>
      </c>
      <c r="F106" s="17">
        <v>102</v>
      </c>
      <c r="G106" s="17">
        <v>64</v>
      </c>
    </row>
    <row r="107" spans="2:7" x14ac:dyDescent="0.3">
      <c r="B107" s="19">
        <v>130</v>
      </c>
      <c r="C107" s="20" t="s">
        <v>46</v>
      </c>
      <c r="D107" s="20" t="s">
        <v>274</v>
      </c>
      <c r="E107" s="20" t="s">
        <v>275</v>
      </c>
      <c r="F107" s="21">
        <v>127</v>
      </c>
      <c r="G107" s="21">
        <v>69</v>
      </c>
    </row>
    <row r="108" spans="2:7" x14ac:dyDescent="0.3">
      <c r="B108" s="15">
        <v>131</v>
      </c>
      <c r="C108" s="16" t="s">
        <v>46</v>
      </c>
      <c r="D108" s="16" t="s">
        <v>276</v>
      </c>
      <c r="E108" s="16" t="s">
        <v>277</v>
      </c>
      <c r="F108" s="17">
        <v>100</v>
      </c>
      <c r="G108" s="17">
        <v>64</v>
      </c>
    </row>
    <row r="109" spans="2:7" x14ac:dyDescent="0.3">
      <c r="B109" s="19">
        <v>137</v>
      </c>
      <c r="C109" s="20" t="s">
        <v>47</v>
      </c>
      <c r="D109" s="20" t="s">
        <v>278</v>
      </c>
      <c r="E109" s="20" t="s">
        <v>279</v>
      </c>
      <c r="F109" s="21">
        <v>123</v>
      </c>
      <c r="G109" s="21">
        <v>64</v>
      </c>
    </row>
    <row r="110" spans="2:7" x14ac:dyDescent="0.3">
      <c r="B110" s="15">
        <v>138</v>
      </c>
      <c r="C110" s="16" t="s">
        <v>47</v>
      </c>
      <c r="D110" s="16" t="s">
        <v>280</v>
      </c>
      <c r="E110" s="16" t="s">
        <v>281</v>
      </c>
      <c r="F110" s="17">
        <v>103</v>
      </c>
      <c r="G110" s="17">
        <v>64</v>
      </c>
    </row>
    <row r="111" spans="2:7" x14ac:dyDescent="0.3">
      <c r="B111" s="19">
        <v>139</v>
      </c>
      <c r="C111" s="20" t="s">
        <v>48</v>
      </c>
      <c r="D111" s="20" t="s">
        <v>282</v>
      </c>
      <c r="E111" s="20" t="s">
        <v>282</v>
      </c>
      <c r="F111" s="21">
        <v>114</v>
      </c>
      <c r="G111" s="21">
        <v>64</v>
      </c>
    </row>
    <row r="112" spans="2:7" x14ac:dyDescent="0.3">
      <c r="B112" s="15">
        <v>436</v>
      </c>
      <c r="C112" s="16" t="s">
        <v>48</v>
      </c>
      <c r="D112" s="16" t="s">
        <v>283</v>
      </c>
      <c r="E112" s="16" t="s">
        <v>283</v>
      </c>
      <c r="F112" s="17">
        <v>151</v>
      </c>
      <c r="G112" s="17">
        <v>74</v>
      </c>
    </row>
    <row r="113" spans="2:7" x14ac:dyDescent="0.3">
      <c r="B113" s="19">
        <v>140</v>
      </c>
      <c r="C113" s="20" t="s">
        <v>48</v>
      </c>
      <c r="D113" s="20" t="s">
        <v>284</v>
      </c>
      <c r="E113" s="20" t="s">
        <v>285</v>
      </c>
      <c r="F113" s="21">
        <v>110</v>
      </c>
      <c r="G113" s="21">
        <v>64</v>
      </c>
    </row>
    <row r="114" spans="2:7" x14ac:dyDescent="0.3">
      <c r="B114" s="15">
        <v>141</v>
      </c>
      <c r="C114" s="16" t="s">
        <v>48</v>
      </c>
      <c r="D114" s="16" t="s">
        <v>286</v>
      </c>
      <c r="E114" s="16" t="s">
        <v>87</v>
      </c>
      <c r="F114" s="17">
        <v>131</v>
      </c>
      <c r="G114" s="17">
        <v>64</v>
      </c>
    </row>
    <row r="115" spans="2:7" x14ac:dyDescent="0.3">
      <c r="B115" s="19">
        <v>478</v>
      </c>
      <c r="C115" s="20" t="s">
        <v>49</v>
      </c>
      <c r="D115" s="20" t="s">
        <v>287</v>
      </c>
      <c r="E115" s="20" t="s">
        <v>288</v>
      </c>
      <c r="F115" s="21">
        <v>105</v>
      </c>
      <c r="G115" s="21">
        <v>64</v>
      </c>
    </row>
    <row r="116" spans="2:7" x14ac:dyDescent="0.3">
      <c r="B116" s="15">
        <v>142</v>
      </c>
      <c r="C116" s="16" t="s">
        <v>49</v>
      </c>
      <c r="D116" s="16" t="s">
        <v>289</v>
      </c>
      <c r="E116" s="16" t="s">
        <v>290</v>
      </c>
      <c r="F116" s="17">
        <v>106</v>
      </c>
      <c r="G116" s="17">
        <v>69</v>
      </c>
    </row>
    <row r="117" spans="2:7" x14ac:dyDescent="0.3">
      <c r="B117" s="19">
        <v>144</v>
      </c>
      <c r="C117" s="20" t="s">
        <v>49</v>
      </c>
      <c r="D117" s="20" t="s">
        <v>291</v>
      </c>
      <c r="E117" s="20" t="s">
        <v>292</v>
      </c>
      <c r="F117" s="21">
        <v>136</v>
      </c>
      <c r="G117" s="21">
        <v>74</v>
      </c>
    </row>
    <row r="118" spans="2:7" x14ac:dyDescent="0.3">
      <c r="B118" s="15">
        <v>147</v>
      </c>
      <c r="C118" s="16" t="s">
        <v>50</v>
      </c>
      <c r="D118" s="16" t="s">
        <v>293</v>
      </c>
      <c r="E118" s="16" t="s">
        <v>294</v>
      </c>
      <c r="F118" s="17">
        <v>123</v>
      </c>
      <c r="G118" s="17">
        <v>64</v>
      </c>
    </row>
    <row r="119" spans="2:7" x14ac:dyDescent="0.3">
      <c r="B119" s="19">
        <v>148</v>
      </c>
      <c r="C119" s="20" t="s">
        <v>50</v>
      </c>
      <c r="D119" s="20" t="s">
        <v>295</v>
      </c>
      <c r="E119" s="20" t="s">
        <v>296</v>
      </c>
      <c r="F119" s="21">
        <v>309</v>
      </c>
      <c r="G119" s="21">
        <v>79</v>
      </c>
    </row>
    <row r="120" spans="2:7" x14ac:dyDescent="0.3">
      <c r="B120" s="15">
        <v>149</v>
      </c>
      <c r="C120" s="16" t="s">
        <v>50</v>
      </c>
      <c r="D120" s="16" t="s">
        <v>297</v>
      </c>
      <c r="E120" s="16" t="s">
        <v>298</v>
      </c>
      <c r="F120" s="17">
        <v>168</v>
      </c>
      <c r="G120" s="17">
        <v>69</v>
      </c>
    </row>
    <row r="121" spans="2:7" x14ac:dyDescent="0.3">
      <c r="B121" s="19">
        <v>150</v>
      </c>
      <c r="C121" s="20" t="s">
        <v>50</v>
      </c>
      <c r="D121" s="20" t="s">
        <v>299</v>
      </c>
      <c r="E121" s="20" t="s">
        <v>300</v>
      </c>
      <c r="F121" s="21">
        <v>171</v>
      </c>
      <c r="G121" s="21">
        <v>69</v>
      </c>
    </row>
    <row r="122" spans="2:7" x14ac:dyDescent="0.3">
      <c r="B122" s="15">
        <v>151</v>
      </c>
      <c r="C122" s="16" t="s">
        <v>50</v>
      </c>
      <c r="D122" s="16" t="s">
        <v>301</v>
      </c>
      <c r="E122" s="16" t="s">
        <v>302</v>
      </c>
      <c r="F122" s="17">
        <v>126</v>
      </c>
      <c r="G122" s="17">
        <v>69</v>
      </c>
    </row>
    <row r="123" spans="2:7" x14ac:dyDescent="0.3">
      <c r="B123" s="19">
        <v>152</v>
      </c>
      <c r="C123" s="20" t="s">
        <v>50</v>
      </c>
      <c r="D123" s="20" t="s">
        <v>303</v>
      </c>
      <c r="E123" s="20" t="s">
        <v>304</v>
      </c>
      <c r="F123" s="21">
        <v>202</v>
      </c>
      <c r="G123" s="21">
        <v>79</v>
      </c>
    </row>
    <row r="124" spans="2:7" x14ac:dyDescent="0.3">
      <c r="B124" s="15">
        <v>153</v>
      </c>
      <c r="C124" s="16" t="s">
        <v>50</v>
      </c>
      <c r="D124" s="16" t="s">
        <v>305</v>
      </c>
      <c r="E124" s="16" t="s">
        <v>305</v>
      </c>
      <c r="F124" s="17">
        <v>217</v>
      </c>
      <c r="G124" s="17">
        <v>79</v>
      </c>
    </row>
    <row r="125" spans="2:7" x14ac:dyDescent="0.3">
      <c r="B125" s="19">
        <v>154</v>
      </c>
      <c r="C125" s="20" t="s">
        <v>50</v>
      </c>
      <c r="D125" s="20" t="s">
        <v>306</v>
      </c>
      <c r="E125" s="20" t="s">
        <v>307</v>
      </c>
      <c r="F125" s="21">
        <v>128</v>
      </c>
      <c r="G125" s="21">
        <v>69</v>
      </c>
    </row>
    <row r="126" spans="2:7" x14ac:dyDescent="0.3">
      <c r="B126" s="15">
        <v>155</v>
      </c>
      <c r="C126" s="16" t="s">
        <v>50</v>
      </c>
      <c r="D126" s="16" t="s">
        <v>308</v>
      </c>
      <c r="E126" s="16" t="s">
        <v>309</v>
      </c>
      <c r="F126" s="17">
        <v>125</v>
      </c>
      <c r="G126" s="17">
        <v>64</v>
      </c>
    </row>
    <row r="127" spans="2:7" x14ac:dyDescent="0.3">
      <c r="B127" s="19">
        <v>156</v>
      </c>
      <c r="C127" s="20" t="s">
        <v>50</v>
      </c>
      <c r="D127" s="20" t="s">
        <v>310</v>
      </c>
      <c r="E127" s="20" t="s">
        <v>311</v>
      </c>
      <c r="F127" s="21">
        <v>113</v>
      </c>
      <c r="G127" s="21">
        <v>69</v>
      </c>
    </row>
    <row r="128" spans="2:7" x14ac:dyDescent="0.3">
      <c r="B128" s="15">
        <v>157</v>
      </c>
      <c r="C128" s="16" t="s">
        <v>50</v>
      </c>
      <c r="D128" s="16" t="s">
        <v>312</v>
      </c>
      <c r="E128" s="16" t="s">
        <v>313</v>
      </c>
      <c r="F128" s="17">
        <v>150</v>
      </c>
      <c r="G128" s="17">
        <v>69</v>
      </c>
    </row>
    <row r="129" spans="2:7" x14ac:dyDescent="0.3">
      <c r="B129" s="19">
        <v>158</v>
      </c>
      <c r="C129" s="20" t="s">
        <v>50</v>
      </c>
      <c r="D129" s="20" t="s">
        <v>314</v>
      </c>
      <c r="E129" s="20" t="s">
        <v>315</v>
      </c>
      <c r="F129" s="21">
        <v>115</v>
      </c>
      <c r="G129" s="21">
        <v>64</v>
      </c>
    </row>
    <row r="130" spans="2:7" x14ac:dyDescent="0.3">
      <c r="B130" s="15">
        <v>160</v>
      </c>
      <c r="C130" s="16" t="s">
        <v>50</v>
      </c>
      <c r="D130" s="16" t="s">
        <v>316</v>
      </c>
      <c r="E130" s="16" t="s">
        <v>316</v>
      </c>
      <c r="F130" s="17">
        <v>125</v>
      </c>
      <c r="G130" s="17">
        <v>69</v>
      </c>
    </row>
    <row r="131" spans="2:7" x14ac:dyDescent="0.3">
      <c r="B131" s="19">
        <v>161</v>
      </c>
      <c r="C131" s="20" t="s">
        <v>51</v>
      </c>
      <c r="D131" s="20" t="s">
        <v>317</v>
      </c>
      <c r="E131" s="20" t="s">
        <v>318</v>
      </c>
      <c r="F131" s="21">
        <v>104</v>
      </c>
      <c r="G131" s="21">
        <v>64</v>
      </c>
    </row>
    <row r="132" spans="2:7" x14ac:dyDescent="0.3">
      <c r="B132" s="15">
        <v>162</v>
      </c>
      <c r="C132" s="16" t="s">
        <v>51</v>
      </c>
      <c r="D132" s="16" t="s">
        <v>319</v>
      </c>
      <c r="E132" s="16" t="s">
        <v>320</v>
      </c>
      <c r="F132" s="17">
        <v>139</v>
      </c>
      <c r="G132" s="17">
        <v>69</v>
      </c>
    </row>
    <row r="133" spans="2:7" x14ac:dyDescent="0.3">
      <c r="B133" s="19">
        <v>163</v>
      </c>
      <c r="C133" s="20" t="s">
        <v>51</v>
      </c>
      <c r="D133" s="20" t="s">
        <v>321</v>
      </c>
      <c r="E133" s="20" t="s">
        <v>321</v>
      </c>
      <c r="F133" s="21">
        <v>137</v>
      </c>
      <c r="G133" s="21">
        <v>69</v>
      </c>
    </row>
    <row r="134" spans="2:7" x14ac:dyDescent="0.3">
      <c r="B134" s="15">
        <v>429</v>
      </c>
      <c r="C134" s="16" t="s">
        <v>51</v>
      </c>
      <c r="D134" s="16" t="s">
        <v>322</v>
      </c>
      <c r="E134" s="16" t="s">
        <v>323</v>
      </c>
      <c r="F134" s="17">
        <v>101</v>
      </c>
      <c r="G134" s="17">
        <v>64</v>
      </c>
    </row>
    <row r="135" spans="2:7" x14ac:dyDescent="0.3">
      <c r="B135" s="19">
        <v>164</v>
      </c>
      <c r="C135" s="20" t="s">
        <v>51</v>
      </c>
      <c r="D135" s="20" t="s">
        <v>324</v>
      </c>
      <c r="E135" s="20" t="s">
        <v>325</v>
      </c>
      <c r="F135" s="21">
        <v>123</v>
      </c>
      <c r="G135" s="21">
        <v>64</v>
      </c>
    </row>
    <row r="136" spans="2:7" x14ac:dyDescent="0.3">
      <c r="B136" s="15">
        <v>473</v>
      </c>
      <c r="C136" s="16" t="s">
        <v>51</v>
      </c>
      <c r="D136" s="16" t="s">
        <v>326</v>
      </c>
      <c r="E136" s="16" t="s">
        <v>327</v>
      </c>
      <c r="F136" s="17">
        <v>126</v>
      </c>
      <c r="G136" s="17">
        <v>64</v>
      </c>
    </row>
    <row r="137" spans="2:7" x14ac:dyDescent="0.3">
      <c r="B137" s="19">
        <v>165</v>
      </c>
      <c r="C137" s="20" t="s">
        <v>51</v>
      </c>
      <c r="D137" s="20" t="s">
        <v>328</v>
      </c>
      <c r="E137" s="20" t="s">
        <v>329</v>
      </c>
      <c r="F137" s="21">
        <v>106</v>
      </c>
      <c r="G137" s="21">
        <v>69</v>
      </c>
    </row>
    <row r="138" spans="2:7" x14ac:dyDescent="0.3">
      <c r="B138" s="15">
        <v>166</v>
      </c>
      <c r="C138" s="16" t="s">
        <v>51</v>
      </c>
      <c r="D138" s="16" t="s">
        <v>330</v>
      </c>
      <c r="E138" s="16" t="s">
        <v>330</v>
      </c>
      <c r="F138" s="17">
        <v>100</v>
      </c>
      <c r="G138" s="17">
        <v>64</v>
      </c>
    </row>
    <row r="139" spans="2:7" x14ac:dyDescent="0.3">
      <c r="B139" s="19">
        <v>170</v>
      </c>
      <c r="C139" s="20" t="s">
        <v>51</v>
      </c>
      <c r="D139" s="20" t="s">
        <v>331</v>
      </c>
      <c r="E139" s="20" t="s">
        <v>316</v>
      </c>
      <c r="F139" s="21">
        <v>130</v>
      </c>
      <c r="G139" s="21">
        <v>69</v>
      </c>
    </row>
    <row r="140" spans="2:7" x14ac:dyDescent="0.3">
      <c r="B140" s="15">
        <v>171</v>
      </c>
      <c r="C140" s="16" t="s">
        <v>52</v>
      </c>
      <c r="D140" s="16" t="s">
        <v>332</v>
      </c>
      <c r="E140" s="16" t="s">
        <v>333</v>
      </c>
      <c r="F140" s="17">
        <v>219</v>
      </c>
      <c r="G140" s="17">
        <v>74</v>
      </c>
    </row>
    <row r="141" spans="2:7" x14ac:dyDescent="0.3">
      <c r="B141" s="19">
        <v>172</v>
      </c>
      <c r="C141" s="20" t="s">
        <v>52</v>
      </c>
      <c r="D141" s="20" t="s">
        <v>334</v>
      </c>
      <c r="E141" s="20" t="s">
        <v>335</v>
      </c>
      <c r="F141" s="21">
        <v>150</v>
      </c>
      <c r="G141" s="21">
        <v>69</v>
      </c>
    </row>
    <row r="142" spans="2:7" x14ac:dyDescent="0.3">
      <c r="B142" s="15">
        <v>173</v>
      </c>
      <c r="C142" s="16" t="s">
        <v>52</v>
      </c>
      <c r="D142" s="16" t="s">
        <v>336</v>
      </c>
      <c r="E142" s="16" t="s">
        <v>337</v>
      </c>
      <c r="F142" s="17">
        <v>176</v>
      </c>
      <c r="G142" s="17">
        <v>64</v>
      </c>
    </row>
    <row r="143" spans="2:7" x14ac:dyDescent="0.3">
      <c r="B143" s="19">
        <v>175</v>
      </c>
      <c r="C143" s="20" t="s">
        <v>53</v>
      </c>
      <c r="D143" s="20" t="s">
        <v>338</v>
      </c>
      <c r="E143" s="20" t="s">
        <v>339</v>
      </c>
      <c r="F143" s="21">
        <v>118</v>
      </c>
      <c r="G143" s="21">
        <v>69</v>
      </c>
    </row>
    <row r="144" spans="2:7" x14ac:dyDescent="0.3">
      <c r="B144" s="15">
        <v>178</v>
      </c>
      <c r="C144" s="16" t="s">
        <v>53</v>
      </c>
      <c r="D144" s="16" t="s">
        <v>340</v>
      </c>
      <c r="E144" s="16" t="s">
        <v>341</v>
      </c>
      <c r="F144" s="17">
        <v>133</v>
      </c>
      <c r="G144" s="17">
        <v>64</v>
      </c>
    </row>
    <row r="145" spans="2:7" x14ac:dyDescent="0.3">
      <c r="B145" s="19">
        <v>179</v>
      </c>
      <c r="C145" s="20" t="s">
        <v>53</v>
      </c>
      <c r="D145" s="20" t="s">
        <v>342</v>
      </c>
      <c r="E145" s="20" t="s">
        <v>343</v>
      </c>
      <c r="F145" s="21">
        <v>106</v>
      </c>
      <c r="G145" s="21">
        <v>64</v>
      </c>
    </row>
    <row r="146" spans="2:7" x14ac:dyDescent="0.3">
      <c r="B146" s="15">
        <v>183</v>
      </c>
      <c r="C146" s="16" t="s">
        <v>53</v>
      </c>
      <c r="D146" s="16" t="s">
        <v>344</v>
      </c>
      <c r="E146" s="16" t="s">
        <v>345</v>
      </c>
      <c r="F146" s="17">
        <v>114</v>
      </c>
      <c r="G146" s="17">
        <v>64</v>
      </c>
    </row>
    <row r="147" spans="2:7" x14ac:dyDescent="0.3">
      <c r="B147" s="19">
        <v>184</v>
      </c>
      <c r="C147" s="20" t="s">
        <v>53</v>
      </c>
      <c r="D147" s="20" t="s">
        <v>346</v>
      </c>
      <c r="E147" s="20" t="s">
        <v>347</v>
      </c>
      <c r="F147" s="21">
        <v>120</v>
      </c>
      <c r="G147" s="21">
        <v>64</v>
      </c>
    </row>
    <row r="148" spans="2:7" x14ac:dyDescent="0.3">
      <c r="B148" s="15">
        <v>185</v>
      </c>
      <c r="C148" s="16" t="s">
        <v>53</v>
      </c>
      <c r="D148" s="16" t="s">
        <v>348</v>
      </c>
      <c r="E148" s="16" t="s">
        <v>349</v>
      </c>
      <c r="F148" s="17">
        <v>104</v>
      </c>
      <c r="G148" s="17">
        <v>64</v>
      </c>
    </row>
    <row r="149" spans="2:7" x14ac:dyDescent="0.3">
      <c r="B149" s="19">
        <v>187</v>
      </c>
      <c r="C149" s="20" t="s">
        <v>53</v>
      </c>
      <c r="D149" s="20" t="s">
        <v>350</v>
      </c>
      <c r="E149" s="20" t="s">
        <v>351</v>
      </c>
      <c r="F149" s="21">
        <v>114</v>
      </c>
      <c r="G149" s="21">
        <v>74</v>
      </c>
    </row>
    <row r="150" spans="2:7" x14ac:dyDescent="0.3">
      <c r="B150" s="15">
        <v>188</v>
      </c>
      <c r="C150" s="16" t="s">
        <v>53</v>
      </c>
      <c r="D150" s="16" t="s">
        <v>352</v>
      </c>
      <c r="E150" s="16" t="s">
        <v>352</v>
      </c>
      <c r="F150" s="17">
        <v>119</v>
      </c>
      <c r="G150" s="17">
        <v>59</v>
      </c>
    </row>
    <row r="151" spans="2:7" x14ac:dyDescent="0.3">
      <c r="B151" s="19">
        <v>190</v>
      </c>
      <c r="C151" s="20" t="s">
        <v>53</v>
      </c>
      <c r="D151" s="20" t="s">
        <v>353</v>
      </c>
      <c r="E151" s="20" t="s">
        <v>353</v>
      </c>
      <c r="F151" s="21">
        <v>98</v>
      </c>
      <c r="G151" s="21">
        <v>64</v>
      </c>
    </row>
    <row r="152" spans="2:7" x14ac:dyDescent="0.3">
      <c r="B152" s="15">
        <v>192</v>
      </c>
      <c r="C152" s="16" t="s">
        <v>53</v>
      </c>
      <c r="D152" s="16" t="s">
        <v>354</v>
      </c>
      <c r="E152" s="16" t="s">
        <v>355</v>
      </c>
      <c r="F152" s="17">
        <v>132</v>
      </c>
      <c r="G152" s="17">
        <v>64</v>
      </c>
    </row>
    <row r="153" spans="2:7" x14ac:dyDescent="0.3">
      <c r="B153" s="19">
        <v>193</v>
      </c>
      <c r="C153" s="20" t="s">
        <v>53</v>
      </c>
      <c r="D153" s="20" t="s">
        <v>356</v>
      </c>
      <c r="E153" s="20" t="s">
        <v>124</v>
      </c>
      <c r="F153" s="21">
        <v>117</v>
      </c>
      <c r="G153" s="21">
        <v>64</v>
      </c>
    </row>
    <row r="154" spans="2:7" x14ac:dyDescent="0.3">
      <c r="B154" s="15">
        <v>195</v>
      </c>
      <c r="C154" s="16" t="s">
        <v>53</v>
      </c>
      <c r="D154" s="16" t="s">
        <v>357</v>
      </c>
      <c r="E154" s="16" t="s">
        <v>358</v>
      </c>
      <c r="F154" s="17">
        <v>98</v>
      </c>
      <c r="G154" s="17">
        <v>64</v>
      </c>
    </row>
    <row r="155" spans="2:7" x14ac:dyDescent="0.3">
      <c r="B155" s="19">
        <v>196</v>
      </c>
      <c r="C155" s="20" t="s">
        <v>53</v>
      </c>
      <c r="D155" s="20" t="s">
        <v>359</v>
      </c>
      <c r="E155" s="20" t="s">
        <v>360</v>
      </c>
      <c r="F155" s="21">
        <v>125</v>
      </c>
      <c r="G155" s="21">
        <v>64</v>
      </c>
    </row>
    <row r="156" spans="2:7" x14ac:dyDescent="0.3">
      <c r="B156" s="15">
        <v>199</v>
      </c>
      <c r="C156" s="16" t="s">
        <v>54</v>
      </c>
      <c r="D156" s="16" t="s">
        <v>361</v>
      </c>
      <c r="E156" s="16" t="s">
        <v>362</v>
      </c>
      <c r="F156" s="17">
        <v>194</v>
      </c>
      <c r="G156" s="17">
        <v>79</v>
      </c>
    </row>
    <row r="157" spans="2:7" x14ac:dyDescent="0.3">
      <c r="B157" s="19">
        <v>200</v>
      </c>
      <c r="C157" s="20" t="s">
        <v>54</v>
      </c>
      <c r="D157" s="20" t="s">
        <v>363</v>
      </c>
      <c r="E157" s="20" t="s">
        <v>364</v>
      </c>
      <c r="F157" s="21">
        <v>100</v>
      </c>
      <c r="G157" s="21">
        <v>69</v>
      </c>
    </row>
    <row r="158" spans="2:7" x14ac:dyDescent="0.3">
      <c r="B158" s="15">
        <v>201</v>
      </c>
      <c r="C158" s="16" t="s">
        <v>54</v>
      </c>
      <c r="D158" s="16" t="s">
        <v>365</v>
      </c>
      <c r="E158" s="16" t="s">
        <v>366</v>
      </c>
      <c r="F158" s="17">
        <v>148</v>
      </c>
      <c r="G158" s="17">
        <v>79</v>
      </c>
    </row>
    <row r="159" spans="2:7" x14ac:dyDescent="0.3">
      <c r="B159" s="19">
        <v>202</v>
      </c>
      <c r="C159" s="20" t="s">
        <v>54</v>
      </c>
      <c r="D159" s="20" t="s">
        <v>367</v>
      </c>
      <c r="E159" s="20" t="s">
        <v>368</v>
      </c>
      <c r="F159" s="21">
        <v>133</v>
      </c>
      <c r="G159" s="21">
        <v>64</v>
      </c>
    </row>
    <row r="160" spans="2:7" x14ac:dyDescent="0.3">
      <c r="B160" s="15">
        <v>204</v>
      </c>
      <c r="C160" s="16" t="s">
        <v>55</v>
      </c>
      <c r="D160" s="16" t="s">
        <v>369</v>
      </c>
      <c r="E160" s="16" t="s">
        <v>370</v>
      </c>
      <c r="F160" s="17">
        <v>123</v>
      </c>
      <c r="G160" s="17">
        <v>64</v>
      </c>
    </row>
    <row r="161" spans="2:7" x14ac:dyDescent="0.3">
      <c r="B161" s="19">
        <v>207</v>
      </c>
      <c r="C161" s="20" t="s">
        <v>55</v>
      </c>
      <c r="D161" s="20" t="s">
        <v>362</v>
      </c>
      <c r="E161" s="20" t="s">
        <v>371</v>
      </c>
      <c r="F161" s="21">
        <v>141</v>
      </c>
      <c r="G161" s="21">
        <v>64</v>
      </c>
    </row>
    <row r="162" spans="2:7" x14ac:dyDescent="0.3">
      <c r="B162" s="15">
        <v>477</v>
      </c>
      <c r="C162" s="16" t="s">
        <v>56</v>
      </c>
      <c r="D162" s="16" t="s">
        <v>372</v>
      </c>
      <c r="E162" s="16" t="s">
        <v>373</v>
      </c>
      <c r="F162" s="17">
        <v>103</v>
      </c>
      <c r="G162" s="17">
        <v>64</v>
      </c>
    </row>
    <row r="163" spans="2:7" x14ac:dyDescent="0.3">
      <c r="B163" s="19">
        <v>447</v>
      </c>
      <c r="C163" s="20" t="s">
        <v>56</v>
      </c>
      <c r="D163" s="20" t="s">
        <v>374</v>
      </c>
      <c r="E163" s="20" t="s">
        <v>375</v>
      </c>
      <c r="F163" s="21">
        <v>111</v>
      </c>
      <c r="G163" s="21">
        <v>59</v>
      </c>
    </row>
    <row r="164" spans="2:7" x14ac:dyDescent="0.3">
      <c r="B164" s="15">
        <v>211</v>
      </c>
      <c r="C164" s="16" t="s">
        <v>56</v>
      </c>
      <c r="D164" s="16" t="s">
        <v>376</v>
      </c>
      <c r="E164" s="16" t="s">
        <v>377</v>
      </c>
      <c r="F164" s="17">
        <v>106</v>
      </c>
      <c r="G164" s="17">
        <v>64</v>
      </c>
    </row>
    <row r="165" spans="2:7" x14ac:dyDescent="0.3">
      <c r="B165" s="19">
        <v>215</v>
      </c>
      <c r="C165" s="20" t="s">
        <v>57</v>
      </c>
      <c r="D165" s="20" t="s">
        <v>378</v>
      </c>
      <c r="E165" s="20" t="s">
        <v>379</v>
      </c>
      <c r="F165" s="21">
        <v>151</v>
      </c>
      <c r="G165" s="21">
        <v>79</v>
      </c>
    </row>
    <row r="166" spans="2:7" x14ac:dyDescent="0.3">
      <c r="B166" s="15">
        <v>426</v>
      </c>
      <c r="C166" s="16" t="s">
        <v>57</v>
      </c>
      <c r="D166" s="16" t="s">
        <v>380</v>
      </c>
      <c r="E166" s="16" t="s">
        <v>381</v>
      </c>
      <c r="F166" s="17">
        <v>107</v>
      </c>
      <c r="G166" s="17">
        <v>64</v>
      </c>
    </row>
    <row r="167" spans="2:7" x14ac:dyDescent="0.3">
      <c r="B167" s="19">
        <v>496</v>
      </c>
      <c r="C167" s="20" t="s">
        <v>57</v>
      </c>
      <c r="D167" s="20" t="s">
        <v>382</v>
      </c>
      <c r="E167" s="20" t="s">
        <v>383</v>
      </c>
      <c r="F167" s="21">
        <v>118</v>
      </c>
      <c r="G167" s="21">
        <v>64</v>
      </c>
    </row>
    <row r="168" spans="2:7" x14ac:dyDescent="0.3">
      <c r="B168" s="15">
        <v>213</v>
      </c>
      <c r="C168" s="16" t="s">
        <v>57</v>
      </c>
      <c r="D168" s="16" t="s">
        <v>384</v>
      </c>
      <c r="E168" s="16" t="s">
        <v>384</v>
      </c>
      <c r="F168" s="17">
        <v>106</v>
      </c>
      <c r="G168" s="17">
        <v>69</v>
      </c>
    </row>
    <row r="169" spans="2:7" x14ac:dyDescent="0.3">
      <c r="B169" s="19">
        <v>216</v>
      </c>
      <c r="C169" s="20" t="s">
        <v>58</v>
      </c>
      <c r="D169" s="20" t="s">
        <v>385</v>
      </c>
      <c r="E169" s="20" t="s">
        <v>386</v>
      </c>
      <c r="F169" s="21">
        <v>130</v>
      </c>
      <c r="G169" s="21">
        <v>64</v>
      </c>
    </row>
    <row r="170" spans="2:7" x14ac:dyDescent="0.3">
      <c r="B170" s="15">
        <v>217</v>
      </c>
      <c r="C170" s="16" t="s">
        <v>58</v>
      </c>
      <c r="D170" s="16" t="s">
        <v>387</v>
      </c>
      <c r="E170" s="16" t="s">
        <v>388</v>
      </c>
      <c r="F170" s="17">
        <v>111</v>
      </c>
      <c r="G170" s="17">
        <v>64</v>
      </c>
    </row>
    <row r="171" spans="2:7" x14ac:dyDescent="0.3">
      <c r="B171" s="19">
        <v>218</v>
      </c>
      <c r="C171" s="20" t="s">
        <v>58</v>
      </c>
      <c r="D171" s="20" t="s">
        <v>389</v>
      </c>
      <c r="E171" s="20" t="s">
        <v>220</v>
      </c>
      <c r="F171" s="21">
        <v>113</v>
      </c>
      <c r="G171" s="21">
        <v>74</v>
      </c>
    </row>
    <row r="172" spans="2:7" x14ac:dyDescent="0.3">
      <c r="B172" s="15">
        <v>219</v>
      </c>
      <c r="C172" s="16" t="s">
        <v>58</v>
      </c>
      <c r="D172" s="16" t="s">
        <v>226</v>
      </c>
      <c r="E172" s="16" t="s">
        <v>390</v>
      </c>
      <c r="F172" s="17">
        <v>129</v>
      </c>
      <c r="G172" s="17">
        <v>69</v>
      </c>
    </row>
    <row r="173" spans="2:7" x14ac:dyDescent="0.3">
      <c r="B173" s="19">
        <v>221</v>
      </c>
      <c r="C173" s="20" t="s">
        <v>58</v>
      </c>
      <c r="D173" s="20" t="s">
        <v>391</v>
      </c>
      <c r="E173" s="20" t="s">
        <v>391</v>
      </c>
      <c r="F173" s="21">
        <v>115</v>
      </c>
      <c r="G173" s="21">
        <v>64</v>
      </c>
    </row>
    <row r="174" spans="2:7" x14ac:dyDescent="0.3">
      <c r="B174" s="15">
        <v>464</v>
      </c>
      <c r="C174" s="16" t="s">
        <v>58</v>
      </c>
      <c r="D174" s="16" t="s">
        <v>392</v>
      </c>
      <c r="E174" s="16" t="s">
        <v>393</v>
      </c>
      <c r="F174" s="17">
        <v>118</v>
      </c>
      <c r="G174" s="17">
        <v>64</v>
      </c>
    </row>
    <row r="175" spans="2:7" x14ac:dyDescent="0.3">
      <c r="B175" s="19">
        <v>222</v>
      </c>
      <c r="C175" s="20" t="s">
        <v>58</v>
      </c>
      <c r="D175" s="20" t="s">
        <v>394</v>
      </c>
      <c r="E175" s="20" t="s">
        <v>395</v>
      </c>
      <c r="F175" s="21">
        <v>112</v>
      </c>
      <c r="G175" s="21">
        <v>64</v>
      </c>
    </row>
    <row r="176" spans="2:7" x14ac:dyDescent="0.3">
      <c r="B176" s="15">
        <v>224</v>
      </c>
      <c r="C176" s="16" t="s">
        <v>58</v>
      </c>
      <c r="D176" s="16" t="s">
        <v>396</v>
      </c>
      <c r="E176" s="16" t="s">
        <v>397</v>
      </c>
      <c r="F176" s="17">
        <v>113</v>
      </c>
      <c r="G176" s="17">
        <v>74</v>
      </c>
    </row>
    <row r="177" spans="2:7" x14ac:dyDescent="0.3">
      <c r="B177" s="19">
        <v>227</v>
      </c>
      <c r="C177" s="20" t="s">
        <v>58</v>
      </c>
      <c r="D177" s="20" t="s">
        <v>398</v>
      </c>
      <c r="E177" s="20" t="s">
        <v>399</v>
      </c>
      <c r="F177" s="21">
        <v>123</v>
      </c>
      <c r="G177" s="21">
        <v>64</v>
      </c>
    </row>
    <row r="178" spans="2:7" x14ac:dyDescent="0.3">
      <c r="B178" s="15">
        <v>229</v>
      </c>
      <c r="C178" s="16" t="s">
        <v>58</v>
      </c>
      <c r="D178" s="16" t="s">
        <v>196</v>
      </c>
      <c r="E178" s="16" t="s">
        <v>400</v>
      </c>
      <c r="F178" s="17">
        <v>124</v>
      </c>
      <c r="G178" s="17">
        <v>59</v>
      </c>
    </row>
    <row r="179" spans="2:7" x14ac:dyDescent="0.3">
      <c r="B179" s="19">
        <v>231</v>
      </c>
      <c r="C179" s="20" t="s">
        <v>59</v>
      </c>
      <c r="D179" s="20" t="s">
        <v>401</v>
      </c>
      <c r="E179" s="20" t="s">
        <v>170</v>
      </c>
      <c r="F179" s="21">
        <v>110</v>
      </c>
      <c r="G179" s="21">
        <v>64</v>
      </c>
    </row>
    <row r="180" spans="2:7" x14ac:dyDescent="0.3">
      <c r="B180" s="15">
        <v>232</v>
      </c>
      <c r="C180" s="16" t="s">
        <v>60</v>
      </c>
      <c r="D180" s="16" t="s">
        <v>402</v>
      </c>
      <c r="E180" s="16" t="s">
        <v>403</v>
      </c>
      <c r="F180" s="17">
        <v>114</v>
      </c>
      <c r="G180" s="17">
        <v>64</v>
      </c>
    </row>
    <row r="181" spans="2:7" x14ac:dyDescent="0.3">
      <c r="B181" s="19">
        <v>233</v>
      </c>
      <c r="C181" s="20" t="s">
        <v>60</v>
      </c>
      <c r="D181" s="20" t="s">
        <v>404</v>
      </c>
      <c r="E181" s="20" t="s">
        <v>405</v>
      </c>
      <c r="F181" s="21">
        <v>133</v>
      </c>
      <c r="G181" s="21">
        <v>69</v>
      </c>
    </row>
    <row r="182" spans="2:7" x14ac:dyDescent="0.3">
      <c r="B182" s="15">
        <v>234</v>
      </c>
      <c r="C182" s="16" t="s">
        <v>60</v>
      </c>
      <c r="D182" s="16" t="s">
        <v>391</v>
      </c>
      <c r="E182" s="16" t="s">
        <v>406</v>
      </c>
      <c r="F182" s="17">
        <v>110</v>
      </c>
      <c r="G182" s="17">
        <v>59</v>
      </c>
    </row>
    <row r="183" spans="2:7" x14ac:dyDescent="0.3">
      <c r="B183" s="19">
        <v>235</v>
      </c>
      <c r="C183" s="20" t="s">
        <v>60</v>
      </c>
      <c r="D183" s="20" t="s">
        <v>407</v>
      </c>
      <c r="E183" s="20" t="s">
        <v>408</v>
      </c>
      <c r="F183" s="21">
        <v>171</v>
      </c>
      <c r="G183" s="21">
        <v>64</v>
      </c>
    </row>
    <row r="184" spans="2:7" x14ac:dyDescent="0.3">
      <c r="B184" s="15">
        <v>236</v>
      </c>
      <c r="C184" s="16" t="s">
        <v>60</v>
      </c>
      <c r="D184" s="16" t="s">
        <v>409</v>
      </c>
      <c r="E184" s="16" t="s">
        <v>410</v>
      </c>
      <c r="F184" s="17">
        <v>146</v>
      </c>
      <c r="G184" s="17">
        <v>59</v>
      </c>
    </row>
    <row r="185" spans="2:7" x14ac:dyDescent="0.3">
      <c r="B185" s="19">
        <v>237</v>
      </c>
      <c r="C185" s="20" t="s">
        <v>60</v>
      </c>
      <c r="D185" s="20" t="s">
        <v>411</v>
      </c>
      <c r="E185" s="20" t="s">
        <v>412</v>
      </c>
      <c r="F185" s="21">
        <v>124</v>
      </c>
      <c r="G185" s="21">
        <v>64</v>
      </c>
    </row>
    <row r="186" spans="2:7" x14ac:dyDescent="0.3">
      <c r="B186" s="15">
        <v>238</v>
      </c>
      <c r="C186" s="16" t="s">
        <v>60</v>
      </c>
      <c r="D186" s="16" t="s">
        <v>413</v>
      </c>
      <c r="E186" s="16" t="s">
        <v>414</v>
      </c>
      <c r="F186" s="17">
        <v>154</v>
      </c>
      <c r="G186" s="17">
        <v>64</v>
      </c>
    </row>
    <row r="187" spans="2:7" x14ac:dyDescent="0.3">
      <c r="B187" s="19">
        <v>241</v>
      </c>
      <c r="C187" s="20" t="s">
        <v>61</v>
      </c>
      <c r="D187" s="20" t="s">
        <v>415</v>
      </c>
      <c r="E187" s="20" t="s">
        <v>416</v>
      </c>
      <c r="F187" s="21">
        <v>102</v>
      </c>
      <c r="G187" s="21">
        <v>69</v>
      </c>
    </row>
    <row r="188" spans="2:7" x14ac:dyDescent="0.3">
      <c r="B188" s="15">
        <v>242</v>
      </c>
      <c r="C188" s="16" t="s">
        <v>61</v>
      </c>
      <c r="D188" s="16" t="s">
        <v>417</v>
      </c>
      <c r="E188" s="16" t="s">
        <v>418</v>
      </c>
      <c r="F188" s="17">
        <v>127</v>
      </c>
      <c r="G188" s="17">
        <v>69</v>
      </c>
    </row>
    <row r="189" spans="2:7" x14ac:dyDescent="0.3">
      <c r="B189" s="19">
        <v>243</v>
      </c>
      <c r="C189" s="20" t="s">
        <v>61</v>
      </c>
      <c r="D189" s="20" t="s">
        <v>419</v>
      </c>
      <c r="E189" s="20" t="s">
        <v>420</v>
      </c>
      <c r="F189" s="21">
        <v>116</v>
      </c>
      <c r="G189" s="21">
        <v>69</v>
      </c>
    </row>
    <row r="190" spans="2:7" x14ac:dyDescent="0.3">
      <c r="B190" s="15">
        <v>244</v>
      </c>
      <c r="C190" s="16" t="s">
        <v>61</v>
      </c>
      <c r="D190" s="16" t="s">
        <v>421</v>
      </c>
      <c r="E190" s="16" t="s">
        <v>422</v>
      </c>
      <c r="F190" s="17">
        <v>126</v>
      </c>
      <c r="G190" s="17">
        <v>69</v>
      </c>
    </row>
    <row r="191" spans="2:7" x14ac:dyDescent="0.3">
      <c r="B191" s="19">
        <v>246</v>
      </c>
      <c r="C191" s="20" t="s">
        <v>61</v>
      </c>
      <c r="D191" s="20" t="s">
        <v>423</v>
      </c>
      <c r="E191" s="20" t="s">
        <v>424</v>
      </c>
      <c r="F191" s="21">
        <v>147</v>
      </c>
      <c r="G191" s="21">
        <v>69</v>
      </c>
    </row>
    <row r="192" spans="2:7" x14ac:dyDescent="0.3">
      <c r="B192" s="15">
        <v>247</v>
      </c>
      <c r="C192" s="16" t="s">
        <v>61</v>
      </c>
      <c r="D192" s="16" t="s">
        <v>425</v>
      </c>
      <c r="E192" s="16" t="s">
        <v>426</v>
      </c>
      <c r="F192" s="17">
        <v>161</v>
      </c>
      <c r="G192" s="17">
        <v>69</v>
      </c>
    </row>
    <row r="193" spans="2:7" x14ac:dyDescent="0.3">
      <c r="B193" s="19">
        <v>249</v>
      </c>
      <c r="C193" s="20" t="s">
        <v>61</v>
      </c>
      <c r="D193" s="20" t="s">
        <v>427</v>
      </c>
      <c r="E193" s="20" t="s">
        <v>428</v>
      </c>
      <c r="F193" s="21">
        <v>137</v>
      </c>
      <c r="G193" s="21">
        <v>69</v>
      </c>
    </row>
    <row r="194" spans="2:7" x14ac:dyDescent="0.3">
      <c r="B194" s="15">
        <v>248</v>
      </c>
      <c r="C194" s="16" t="s">
        <v>61</v>
      </c>
      <c r="D194" s="16" t="s">
        <v>429</v>
      </c>
      <c r="E194" s="16" t="s">
        <v>429</v>
      </c>
      <c r="F194" s="17">
        <v>153</v>
      </c>
      <c r="G194" s="17">
        <v>64</v>
      </c>
    </row>
    <row r="195" spans="2:7" x14ac:dyDescent="0.3">
      <c r="B195" s="19">
        <v>250</v>
      </c>
      <c r="C195" s="20" t="s">
        <v>61</v>
      </c>
      <c r="D195" s="20" t="s">
        <v>430</v>
      </c>
      <c r="E195" s="20" t="s">
        <v>431</v>
      </c>
      <c r="F195" s="21">
        <v>126</v>
      </c>
      <c r="G195" s="21">
        <v>69</v>
      </c>
    </row>
    <row r="196" spans="2:7" x14ac:dyDescent="0.3">
      <c r="B196" s="15">
        <v>251</v>
      </c>
      <c r="C196" s="16" t="s">
        <v>61</v>
      </c>
      <c r="D196" s="16" t="s">
        <v>432</v>
      </c>
      <c r="E196" s="16" t="s">
        <v>433</v>
      </c>
      <c r="F196" s="17">
        <v>129</v>
      </c>
      <c r="G196" s="17">
        <v>69</v>
      </c>
    </row>
    <row r="197" spans="2:7" x14ac:dyDescent="0.3">
      <c r="B197" s="19">
        <v>252</v>
      </c>
      <c r="C197" s="20" t="s">
        <v>62</v>
      </c>
      <c r="D197" s="20" t="s">
        <v>434</v>
      </c>
      <c r="E197" s="20" t="s">
        <v>435</v>
      </c>
      <c r="F197" s="21">
        <v>121</v>
      </c>
      <c r="G197" s="21">
        <v>69</v>
      </c>
    </row>
    <row r="198" spans="2:7" x14ac:dyDescent="0.3">
      <c r="B198" s="15">
        <v>479</v>
      </c>
      <c r="C198" s="16" t="s">
        <v>62</v>
      </c>
      <c r="D198" s="16" t="s">
        <v>436</v>
      </c>
      <c r="E198" s="16" t="s">
        <v>437</v>
      </c>
      <c r="F198" s="17">
        <v>212</v>
      </c>
      <c r="G198" s="17">
        <v>64</v>
      </c>
    </row>
    <row r="199" spans="2:7" x14ac:dyDescent="0.3">
      <c r="B199" s="19">
        <v>254</v>
      </c>
      <c r="C199" s="20" t="s">
        <v>62</v>
      </c>
      <c r="D199" s="20" t="s">
        <v>438</v>
      </c>
      <c r="E199" s="20" t="s">
        <v>438</v>
      </c>
      <c r="F199" s="21">
        <v>141</v>
      </c>
      <c r="G199" s="21">
        <v>69</v>
      </c>
    </row>
    <row r="200" spans="2:7" x14ac:dyDescent="0.3">
      <c r="B200" s="15">
        <v>423</v>
      </c>
      <c r="C200" s="16" t="s">
        <v>62</v>
      </c>
      <c r="D200" s="16" t="s">
        <v>439</v>
      </c>
      <c r="E200" s="16" t="s">
        <v>439</v>
      </c>
      <c r="F200" s="17">
        <v>112</v>
      </c>
      <c r="G200" s="17">
        <v>64</v>
      </c>
    </row>
    <row r="201" spans="2:7" x14ac:dyDescent="0.3">
      <c r="B201" s="19">
        <v>255</v>
      </c>
      <c r="C201" s="20" t="s">
        <v>63</v>
      </c>
      <c r="D201" s="20" t="s">
        <v>440</v>
      </c>
      <c r="E201" s="20" t="s">
        <v>441</v>
      </c>
      <c r="F201" s="21">
        <v>114</v>
      </c>
      <c r="G201" s="21">
        <v>69</v>
      </c>
    </row>
    <row r="202" spans="2:7" x14ac:dyDescent="0.3">
      <c r="B202" s="15">
        <v>256</v>
      </c>
      <c r="C202" s="16" t="s">
        <v>63</v>
      </c>
      <c r="D202" s="16" t="s">
        <v>442</v>
      </c>
      <c r="E202" s="16" t="s">
        <v>443</v>
      </c>
      <c r="F202" s="17">
        <v>120</v>
      </c>
      <c r="G202" s="17">
        <v>69</v>
      </c>
    </row>
    <row r="203" spans="2:7" x14ac:dyDescent="0.3">
      <c r="B203" s="19">
        <v>258</v>
      </c>
      <c r="C203" s="20" t="s">
        <v>64</v>
      </c>
      <c r="D203" s="20" t="s">
        <v>444</v>
      </c>
      <c r="E203" s="20" t="s">
        <v>444</v>
      </c>
      <c r="F203" s="21">
        <v>114</v>
      </c>
      <c r="G203" s="21">
        <v>69</v>
      </c>
    </row>
    <row r="204" spans="2:7" x14ac:dyDescent="0.3">
      <c r="B204" s="15">
        <v>269</v>
      </c>
      <c r="C204" s="16" t="s">
        <v>64</v>
      </c>
      <c r="D204" s="16" t="s">
        <v>445</v>
      </c>
      <c r="E204" s="16" t="s">
        <v>446</v>
      </c>
      <c r="F204" s="17">
        <v>101</v>
      </c>
      <c r="G204" s="17">
        <v>64</v>
      </c>
    </row>
    <row r="205" spans="2:7" x14ac:dyDescent="0.3">
      <c r="B205" s="19">
        <v>260</v>
      </c>
      <c r="C205" s="20" t="s">
        <v>64</v>
      </c>
      <c r="D205" s="20" t="s">
        <v>447</v>
      </c>
      <c r="E205" s="20" t="s">
        <v>448</v>
      </c>
      <c r="F205" s="21">
        <v>106</v>
      </c>
      <c r="G205" s="21">
        <v>69</v>
      </c>
    </row>
    <row r="206" spans="2:7" x14ac:dyDescent="0.3">
      <c r="B206" s="15">
        <v>261</v>
      </c>
      <c r="C206" s="16" t="s">
        <v>64</v>
      </c>
      <c r="D206" s="16" t="s">
        <v>449</v>
      </c>
      <c r="E206" s="16" t="s">
        <v>450</v>
      </c>
      <c r="F206" s="17">
        <v>150</v>
      </c>
      <c r="G206" s="17">
        <v>74</v>
      </c>
    </row>
    <row r="207" spans="2:7" x14ac:dyDescent="0.3">
      <c r="B207" s="19">
        <v>262</v>
      </c>
      <c r="C207" s="20" t="s">
        <v>64</v>
      </c>
      <c r="D207" s="20" t="s">
        <v>451</v>
      </c>
      <c r="E207" s="20" t="s">
        <v>452</v>
      </c>
      <c r="F207" s="21">
        <v>119</v>
      </c>
      <c r="G207" s="21">
        <v>69</v>
      </c>
    </row>
    <row r="208" spans="2:7" x14ac:dyDescent="0.3">
      <c r="B208" s="15">
        <v>277</v>
      </c>
      <c r="C208" s="16" t="s">
        <v>64</v>
      </c>
      <c r="D208" s="16" t="s">
        <v>453</v>
      </c>
      <c r="E208" s="16" t="s">
        <v>454</v>
      </c>
      <c r="F208" s="17">
        <v>134</v>
      </c>
      <c r="G208" s="17">
        <v>74</v>
      </c>
    </row>
    <row r="209" spans="2:7" x14ac:dyDescent="0.3">
      <c r="B209" s="19">
        <v>264</v>
      </c>
      <c r="C209" s="20" t="s">
        <v>64</v>
      </c>
      <c r="D209" s="20" t="s">
        <v>455</v>
      </c>
      <c r="E209" s="20" t="s">
        <v>456</v>
      </c>
      <c r="F209" s="21">
        <v>119</v>
      </c>
      <c r="G209" s="21">
        <v>69</v>
      </c>
    </row>
    <row r="210" spans="2:7" x14ac:dyDescent="0.3">
      <c r="B210" s="15">
        <v>265</v>
      </c>
      <c r="C210" s="16" t="s">
        <v>64</v>
      </c>
      <c r="D210" s="16" t="s">
        <v>457</v>
      </c>
      <c r="E210" s="16" t="s">
        <v>294</v>
      </c>
      <c r="F210" s="17">
        <v>145</v>
      </c>
      <c r="G210" s="17">
        <v>79</v>
      </c>
    </row>
    <row r="211" spans="2:7" x14ac:dyDescent="0.3">
      <c r="B211" s="19">
        <v>266</v>
      </c>
      <c r="C211" s="20" t="s">
        <v>64</v>
      </c>
      <c r="D211" s="20" t="s">
        <v>458</v>
      </c>
      <c r="E211" s="20" t="s">
        <v>459</v>
      </c>
      <c r="F211" s="21">
        <v>286</v>
      </c>
      <c r="G211" s="21">
        <v>79</v>
      </c>
    </row>
    <row r="212" spans="2:7" x14ac:dyDescent="0.3">
      <c r="B212" s="15">
        <v>267</v>
      </c>
      <c r="C212" s="16" t="s">
        <v>64</v>
      </c>
      <c r="D212" s="16" t="s">
        <v>460</v>
      </c>
      <c r="E212" s="16" t="s">
        <v>461</v>
      </c>
      <c r="F212" s="17">
        <v>98</v>
      </c>
      <c r="G212" s="17">
        <v>69</v>
      </c>
    </row>
    <row r="213" spans="2:7" x14ac:dyDescent="0.3">
      <c r="B213" s="19">
        <v>268</v>
      </c>
      <c r="C213" s="20" t="s">
        <v>64</v>
      </c>
      <c r="D213" s="20" t="s">
        <v>462</v>
      </c>
      <c r="E213" s="20" t="s">
        <v>463</v>
      </c>
      <c r="F213" s="21">
        <v>117</v>
      </c>
      <c r="G213" s="21">
        <v>69</v>
      </c>
    </row>
    <row r="214" spans="2:7" x14ac:dyDescent="0.3">
      <c r="B214" s="15">
        <v>270</v>
      </c>
      <c r="C214" s="16" t="s">
        <v>64</v>
      </c>
      <c r="D214" s="16" t="s">
        <v>464</v>
      </c>
      <c r="E214" s="16" t="s">
        <v>465</v>
      </c>
      <c r="F214" s="17">
        <v>108</v>
      </c>
      <c r="G214" s="17">
        <v>69</v>
      </c>
    </row>
    <row r="215" spans="2:7" x14ac:dyDescent="0.3">
      <c r="B215" s="19">
        <v>271</v>
      </c>
      <c r="C215" s="20" t="s">
        <v>64</v>
      </c>
      <c r="D215" s="20" t="s">
        <v>466</v>
      </c>
      <c r="E215" s="20" t="s">
        <v>467</v>
      </c>
      <c r="F215" s="21">
        <v>147</v>
      </c>
      <c r="G215" s="21">
        <v>69</v>
      </c>
    </row>
    <row r="216" spans="2:7" x14ac:dyDescent="0.3">
      <c r="B216" s="15">
        <v>272</v>
      </c>
      <c r="C216" s="16" t="s">
        <v>64</v>
      </c>
      <c r="D216" s="16" t="s">
        <v>367</v>
      </c>
      <c r="E216" s="16" t="s">
        <v>214</v>
      </c>
      <c r="F216" s="17">
        <v>114</v>
      </c>
      <c r="G216" s="17">
        <v>69</v>
      </c>
    </row>
    <row r="217" spans="2:7" x14ac:dyDescent="0.3">
      <c r="B217" s="19">
        <v>273</v>
      </c>
      <c r="C217" s="20" t="s">
        <v>64</v>
      </c>
      <c r="D217" s="20" t="s">
        <v>468</v>
      </c>
      <c r="E217" s="20" t="s">
        <v>469</v>
      </c>
      <c r="F217" s="21">
        <v>116</v>
      </c>
      <c r="G217" s="21">
        <v>64</v>
      </c>
    </row>
    <row r="218" spans="2:7" x14ac:dyDescent="0.3">
      <c r="B218" s="15">
        <v>274</v>
      </c>
      <c r="C218" s="16" t="s">
        <v>64</v>
      </c>
      <c r="D218" s="16" t="s">
        <v>470</v>
      </c>
      <c r="E218" s="16" t="s">
        <v>471</v>
      </c>
      <c r="F218" s="17">
        <v>101</v>
      </c>
      <c r="G218" s="17">
        <v>64</v>
      </c>
    </row>
    <row r="219" spans="2:7" x14ac:dyDescent="0.3">
      <c r="B219" s="19">
        <v>275</v>
      </c>
      <c r="C219" s="20" t="s">
        <v>64</v>
      </c>
      <c r="D219" s="20" t="s">
        <v>472</v>
      </c>
      <c r="E219" s="20" t="s">
        <v>473</v>
      </c>
      <c r="F219" s="21">
        <v>142</v>
      </c>
      <c r="G219" s="21">
        <v>74</v>
      </c>
    </row>
    <row r="220" spans="2:7" x14ac:dyDescent="0.3">
      <c r="B220" s="15">
        <v>276</v>
      </c>
      <c r="C220" s="16" t="s">
        <v>64</v>
      </c>
      <c r="D220" s="16" t="s">
        <v>474</v>
      </c>
      <c r="E220" s="16" t="s">
        <v>475</v>
      </c>
      <c r="F220" s="17">
        <v>108</v>
      </c>
      <c r="G220" s="17">
        <v>64</v>
      </c>
    </row>
    <row r="221" spans="2:7" x14ac:dyDescent="0.3">
      <c r="B221" s="19">
        <v>278</v>
      </c>
      <c r="C221" s="20" t="s">
        <v>64</v>
      </c>
      <c r="D221" s="20" t="s">
        <v>476</v>
      </c>
      <c r="E221" s="20" t="s">
        <v>220</v>
      </c>
      <c r="F221" s="21">
        <v>118</v>
      </c>
      <c r="G221" s="21">
        <v>64</v>
      </c>
    </row>
    <row r="222" spans="2:7" x14ac:dyDescent="0.3">
      <c r="B222" s="15">
        <v>279</v>
      </c>
      <c r="C222" s="16" t="s">
        <v>65</v>
      </c>
      <c r="D222" s="16" t="s">
        <v>477</v>
      </c>
      <c r="E222" s="16" t="s">
        <v>179</v>
      </c>
      <c r="F222" s="17">
        <v>99</v>
      </c>
      <c r="G222" s="17">
        <v>64</v>
      </c>
    </row>
    <row r="223" spans="2:7" x14ac:dyDescent="0.3">
      <c r="B223" s="19">
        <v>281</v>
      </c>
      <c r="C223" s="20" t="s">
        <v>65</v>
      </c>
      <c r="D223" s="20" t="s">
        <v>478</v>
      </c>
      <c r="E223" s="20" t="s">
        <v>479</v>
      </c>
      <c r="F223" s="21">
        <v>98</v>
      </c>
      <c r="G223" s="21">
        <v>64</v>
      </c>
    </row>
    <row r="224" spans="2:7" x14ac:dyDescent="0.3">
      <c r="B224" s="15">
        <v>282</v>
      </c>
      <c r="C224" s="16" t="s">
        <v>65</v>
      </c>
      <c r="D224" s="16" t="s">
        <v>480</v>
      </c>
      <c r="E224" s="16" t="s">
        <v>481</v>
      </c>
      <c r="F224" s="17">
        <v>151</v>
      </c>
      <c r="G224" s="17">
        <v>74</v>
      </c>
    </row>
    <row r="225" spans="2:7" x14ac:dyDescent="0.3">
      <c r="B225" s="19">
        <v>283</v>
      </c>
      <c r="C225" s="20" t="s">
        <v>65</v>
      </c>
      <c r="D225" s="20" t="s">
        <v>482</v>
      </c>
      <c r="E225" s="20" t="s">
        <v>483</v>
      </c>
      <c r="F225" s="21">
        <v>137</v>
      </c>
      <c r="G225" s="21">
        <v>69</v>
      </c>
    </row>
    <row r="226" spans="2:7" x14ac:dyDescent="0.3">
      <c r="B226" s="15">
        <v>284</v>
      </c>
      <c r="C226" s="16" t="s">
        <v>65</v>
      </c>
      <c r="D226" s="16" t="s">
        <v>484</v>
      </c>
      <c r="E226" s="16" t="s">
        <v>485</v>
      </c>
      <c r="F226" s="17">
        <v>122</v>
      </c>
      <c r="G226" s="17">
        <v>64</v>
      </c>
    </row>
    <row r="227" spans="2:7" x14ac:dyDescent="0.3">
      <c r="B227" s="19">
        <v>285</v>
      </c>
      <c r="C227" s="20" t="s">
        <v>65</v>
      </c>
      <c r="D227" s="20" t="s">
        <v>486</v>
      </c>
      <c r="E227" s="20" t="s">
        <v>487</v>
      </c>
      <c r="F227" s="21">
        <v>109</v>
      </c>
      <c r="G227" s="21">
        <v>64</v>
      </c>
    </row>
    <row r="228" spans="2:7" x14ac:dyDescent="0.3">
      <c r="B228" s="15">
        <v>287</v>
      </c>
      <c r="C228" s="16" t="s">
        <v>65</v>
      </c>
      <c r="D228" s="16" t="s">
        <v>488</v>
      </c>
      <c r="E228" s="16" t="s">
        <v>489</v>
      </c>
      <c r="F228" s="17">
        <v>117</v>
      </c>
      <c r="G228" s="17">
        <v>59</v>
      </c>
    </row>
    <row r="229" spans="2:7" x14ac:dyDescent="0.3">
      <c r="B229" s="19">
        <v>289</v>
      </c>
      <c r="C229" s="20" t="s">
        <v>65</v>
      </c>
      <c r="D229" s="20" t="s">
        <v>490</v>
      </c>
      <c r="E229" s="20" t="s">
        <v>273</v>
      </c>
      <c r="F229" s="21">
        <v>105</v>
      </c>
      <c r="G229" s="21">
        <v>59</v>
      </c>
    </row>
    <row r="230" spans="2:7" x14ac:dyDescent="0.3">
      <c r="B230" s="15">
        <v>280</v>
      </c>
      <c r="C230" s="16" t="s">
        <v>65</v>
      </c>
      <c r="D230" s="16" t="s">
        <v>491</v>
      </c>
      <c r="E230" s="16" t="s">
        <v>448</v>
      </c>
      <c r="F230" s="17">
        <v>111</v>
      </c>
      <c r="G230" s="17">
        <v>64</v>
      </c>
    </row>
    <row r="231" spans="2:7" x14ac:dyDescent="0.3">
      <c r="B231" s="19">
        <v>291</v>
      </c>
      <c r="C231" s="20" t="s">
        <v>65</v>
      </c>
      <c r="D231" s="20" t="s">
        <v>492</v>
      </c>
      <c r="E231" s="20" t="s">
        <v>341</v>
      </c>
      <c r="F231" s="21">
        <v>101</v>
      </c>
      <c r="G231" s="21">
        <v>59</v>
      </c>
    </row>
    <row r="232" spans="2:7" x14ac:dyDescent="0.3">
      <c r="B232" s="15">
        <v>295</v>
      </c>
      <c r="C232" s="16" t="s">
        <v>66</v>
      </c>
      <c r="D232" s="16" t="s">
        <v>493</v>
      </c>
      <c r="E232" s="16" t="s">
        <v>494</v>
      </c>
      <c r="F232" s="17">
        <v>104</v>
      </c>
      <c r="G232" s="17">
        <v>64</v>
      </c>
    </row>
    <row r="233" spans="2:7" x14ac:dyDescent="0.3">
      <c r="B233" s="19">
        <v>298</v>
      </c>
      <c r="C233" s="20" t="s">
        <v>67</v>
      </c>
      <c r="D233" s="20" t="s">
        <v>495</v>
      </c>
      <c r="E233" s="20" t="s">
        <v>496</v>
      </c>
      <c r="F233" s="21">
        <v>136</v>
      </c>
      <c r="G233" s="21">
        <v>64</v>
      </c>
    </row>
    <row r="234" spans="2:7" x14ac:dyDescent="0.3">
      <c r="B234" s="15">
        <v>299</v>
      </c>
      <c r="C234" s="16" t="s">
        <v>67</v>
      </c>
      <c r="D234" s="16" t="s">
        <v>497</v>
      </c>
      <c r="E234" s="16" t="s">
        <v>498</v>
      </c>
      <c r="F234" s="17">
        <v>120</v>
      </c>
      <c r="G234" s="17">
        <v>64</v>
      </c>
    </row>
    <row r="235" spans="2:7" x14ac:dyDescent="0.3">
      <c r="B235" s="19">
        <v>300</v>
      </c>
      <c r="C235" s="20" t="s">
        <v>67</v>
      </c>
      <c r="D235" s="20" t="s">
        <v>499</v>
      </c>
      <c r="E235" s="20" t="s">
        <v>499</v>
      </c>
      <c r="F235" s="21">
        <v>115</v>
      </c>
      <c r="G235" s="21">
        <v>64</v>
      </c>
    </row>
    <row r="236" spans="2:7" x14ac:dyDescent="0.3">
      <c r="B236" s="15">
        <v>302</v>
      </c>
      <c r="C236" s="16" t="s">
        <v>67</v>
      </c>
      <c r="D236" s="16" t="s">
        <v>500</v>
      </c>
      <c r="E236" s="16" t="s">
        <v>501</v>
      </c>
      <c r="F236" s="17">
        <v>122</v>
      </c>
      <c r="G236" s="17">
        <v>64</v>
      </c>
    </row>
    <row r="237" spans="2:7" x14ac:dyDescent="0.3">
      <c r="B237" s="19">
        <v>304</v>
      </c>
      <c r="C237" s="20" t="s">
        <v>67</v>
      </c>
      <c r="D237" s="20" t="s">
        <v>502</v>
      </c>
      <c r="E237" s="20" t="s">
        <v>503</v>
      </c>
      <c r="F237" s="21">
        <v>131</v>
      </c>
      <c r="G237" s="21">
        <v>69</v>
      </c>
    </row>
    <row r="238" spans="2:7" x14ac:dyDescent="0.3">
      <c r="B238" s="15">
        <v>305</v>
      </c>
      <c r="C238" s="16" t="s">
        <v>67</v>
      </c>
      <c r="D238" s="16" t="s">
        <v>336</v>
      </c>
      <c r="E238" s="16" t="s">
        <v>504</v>
      </c>
      <c r="F238" s="17">
        <v>182</v>
      </c>
      <c r="G238" s="17">
        <v>74</v>
      </c>
    </row>
    <row r="239" spans="2:7" x14ac:dyDescent="0.3">
      <c r="B239" s="19">
        <v>306</v>
      </c>
      <c r="C239" s="20" t="s">
        <v>67</v>
      </c>
      <c r="D239" s="20" t="s">
        <v>505</v>
      </c>
      <c r="E239" s="20" t="s">
        <v>506</v>
      </c>
      <c r="F239" s="21">
        <v>121</v>
      </c>
      <c r="G239" s="21">
        <v>69</v>
      </c>
    </row>
    <row r="240" spans="2:7" x14ac:dyDescent="0.3">
      <c r="B240" s="15">
        <v>307</v>
      </c>
      <c r="C240" s="16" t="s">
        <v>68</v>
      </c>
      <c r="D240" s="16" t="s">
        <v>507</v>
      </c>
      <c r="E240" s="16" t="s">
        <v>508</v>
      </c>
      <c r="F240" s="17">
        <v>109</v>
      </c>
      <c r="G240" s="17">
        <v>64</v>
      </c>
    </row>
    <row r="241" spans="2:7" x14ac:dyDescent="0.3">
      <c r="B241" s="19">
        <v>313</v>
      </c>
      <c r="C241" s="20" t="s">
        <v>68</v>
      </c>
      <c r="D241" s="20" t="s">
        <v>509</v>
      </c>
      <c r="E241" s="20" t="s">
        <v>509</v>
      </c>
      <c r="F241" s="21">
        <v>108</v>
      </c>
      <c r="G241" s="21">
        <v>64</v>
      </c>
    </row>
    <row r="242" spans="2:7" x14ac:dyDescent="0.3">
      <c r="B242" s="15">
        <v>309</v>
      </c>
      <c r="C242" s="16" t="s">
        <v>68</v>
      </c>
      <c r="D242" s="16" t="s">
        <v>510</v>
      </c>
      <c r="E242" s="16" t="s">
        <v>511</v>
      </c>
      <c r="F242" s="17">
        <v>119</v>
      </c>
      <c r="G242" s="17">
        <v>64</v>
      </c>
    </row>
    <row r="243" spans="2:7" x14ac:dyDescent="0.3">
      <c r="B243" s="19">
        <v>310</v>
      </c>
      <c r="C243" s="20" t="s">
        <v>68</v>
      </c>
      <c r="D243" s="20" t="s">
        <v>448</v>
      </c>
      <c r="E243" s="20" t="s">
        <v>448</v>
      </c>
      <c r="F243" s="21">
        <v>106</v>
      </c>
      <c r="G243" s="21">
        <v>59</v>
      </c>
    </row>
    <row r="244" spans="2:7" x14ac:dyDescent="0.3">
      <c r="B244" s="15">
        <v>311</v>
      </c>
      <c r="C244" s="16" t="s">
        <v>68</v>
      </c>
      <c r="D244" s="16" t="s">
        <v>512</v>
      </c>
      <c r="E244" s="16" t="s">
        <v>513</v>
      </c>
      <c r="F244" s="17">
        <v>107</v>
      </c>
      <c r="G244" s="17">
        <v>64</v>
      </c>
    </row>
    <row r="245" spans="2:7" x14ac:dyDescent="0.3">
      <c r="B245" s="19">
        <v>312</v>
      </c>
      <c r="C245" s="20" t="s">
        <v>68</v>
      </c>
      <c r="D245" s="20" t="s">
        <v>514</v>
      </c>
      <c r="E245" s="20" t="s">
        <v>515</v>
      </c>
      <c r="F245" s="21">
        <v>117</v>
      </c>
      <c r="G245" s="21">
        <v>64</v>
      </c>
    </row>
    <row r="246" spans="2:7" x14ac:dyDescent="0.3">
      <c r="B246" s="15">
        <v>489</v>
      </c>
      <c r="C246" s="16" t="s">
        <v>68</v>
      </c>
      <c r="D246" s="16" t="s">
        <v>516</v>
      </c>
      <c r="E246" s="16" t="s">
        <v>516</v>
      </c>
      <c r="F246" s="17">
        <v>144</v>
      </c>
      <c r="G246" s="17">
        <v>74</v>
      </c>
    </row>
    <row r="247" spans="2:7" x14ac:dyDescent="0.3">
      <c r="B247" s="19">
        <v>314</v>
      </c>
      <c r="C247" s="20" t="s">
        <v>68</v>
      </c>
      <c r="D247" s="20" t="s">
        <v>517</v>
      </c>
      <c r="E247" s="20" t="s">
        <v>517</v>
      </c>
      <c r="F247" s="21">
        <v>109</v>
      </c>
      <c r="G247" s="21">
        <v>59</v>
      </c>
    </row>
    <row r="248" spans="2:7" x14ac:dyDescent="0.3">
      <c r="B248" s="15">
        <v>315</v>
      </c>
      <c r="C248" s="16" t="s">
        <v>68</v>
      </c>
      <c r="D248" s="16" t="s">
        <v>518</v>
      </c>
      <c r="E248" s="16" t="s">
        <v>519</v>
      </c>
      <c r="F248" s="17">
        <v>129</v>
      </c>
      <c r="G248" s="17">
        <v>64</v>
      </c>
    </row>
    <row r="249" spans="2:7" x14ac:dyDescent="0.3">
      <c r="B249" s="19">
        <v>435</v>
      </c>
      <c r="C249" s="20" t="s">
        <v>68</v>
      </c>
      <c r="D249" s="20" t="s">
        <v>520</v>
      </c>
      <c r="E249" s="20" t="s">
        <v>520</v>
      </c>
      <c r="F249" s="21">
        <v>126</v>
      </c>
      <c r="G249" s="21">
        <v>69</v>
      </c>
    </row>
    <row r="250" spans="2:7" x14ac:dyDescent="0.3">
      <c r="B250" s="15">
        <v>317</v>
      </c>
      <c r="C250" s="16" t="s">
        <v>68</v>
      </c>
      <c r="D250" s="16" t="s">
        <v>521</v>
      </c>
      <c r="E250" s="16" t="s">
        <v>521</v>
      </c>
      <c r="F250" s="17">
        <v>198</v>
      </c>
      <c r="G250" s="17">
        <v>79</v>
      </c>
    </row>
    <row r="251" spans="2:7" x14ac:dyDescent="0.3">
      <c r="B251" s="19">
        <v>318</v>
      </c>
      <c r="C251" s="20" t="s">
        <v>68</v>
      </c>
      <c r="D251" s="20" t="s">
        <v>522</v>
      </c>
      <c r="E251" s="20" t="s">
        <v>523</v>
      </c>
      <c r="F251" s="21">
        <v>124</v>
      </c>
      <c r="G251" s="21">
        <v>64</v>
      </c>
    </row>
    <row r="252" spans="2:7" x14ac:dyDescent="0.3">
      <c r="B252" s="15">
        <v>319</v>
      </c>
      <c r="C252" s="16" t="s">
        <v>68</v>
      </c>
      <c r="D252" s="16" t="s">
        <v>524</v>
      </c>
      <c r="E252" s="16" t="s">
        <v>525</v>
      </c>
      <c r="F252" s="17">
        <v>111</v>
      </c>
      <c r="G252" s="17">
        <v>59</v>
      </c>
    </row>
    <row r="253" spans="2:7" x14ac:dyDescent="0.3">
      <c r="B253" s="19">
        <v>321</v>
      </c>
      <c r="C253" s="20" t="s">
        <v>68</v>
      </c>
      <c r="D253" s="20" t="s">
        <v>526</v>
      </c>
      <c r="E253" s="20" t="s">
        <v>527</v>
      </c>
      <c r="F253" s="21">
        <v>100</v>
      </c>
      <c r="G253" s="21">
        <v>69</v>
      </c>
    </row>
    <row r="254" spans="2:7" x14ac:dyDescent="0.3">
      <c r="B254" s="15">
        <v>322</v>
      </c>
      <c r="C254" s="16" t="s">
        <v>69</v>
      </c>
      <c r="D254" s="16" t="s">
        <v>528</v>
      </c>
      <c r="E254" s="16" t="s">
        <v>345</v>
      </c>
      <c r="F254" s="17">
        <v>106</v>
      </c>
      <c r="G254" s="17">
        <v>69</v>
      </c>
    </row>
    <row r="255" spans="2:7" x14ac:dyDescent="0.3">
      <c r="B255" s="19">
        <v>323</v>
      </c>
      <c r="C255" s="20" t="s">
        <v>69</v>
      </c>
      <c r="D255" s="20" t="s">
        <v>529</v>
      </c>
      <c r="E255" s="20" t="s">
        <v>530</v>
      </c>
      <c r="F255" s="21">
        <v>194</v>
      </c>
      <c r="G255" s="21">
        <v>64</v>
      </c>
    </row>
    <row r="256" spans="2:7" x14ac:dyDescent="0.3">
      <c r="B256" s="15">
        <v>325</v>
      </c>
      <c r="C256" s="16" t="s">
        <v>69</v>
      </c>
      <c r="D256" s="16" t="s">
        <v>531</v>
      </c>
      <c r="E256" s="16" t="s">
        <v>531</v>
      </c>
      <c r="F256" s="17">
        <v>155</v>
      </c>
      <c r="G256" s="17">
        <v>64</v>
      </c>
    </row>
    <row r="257" spans="2:7" x14ac:dyDescent="0.3">
      <c r="B257" s="19">
        <v>326</v>
      </c>
      <c r="C257" s="20" t="s">
        <v>70</v>
      </c>
      <c r="D257" s="20" t="s">
        <v>532</v>
      </c>
      <c r="E257" s="20" t="s">
        <v>533</v>
      </c>
      <c r="F257" s="21">
        <v>227</v>
      </c>
      <c r="G257" s="21">
        <v>79</v>
      </c>
    </row>
    <row r="258" spans="2:7" x14ac:dyDescent="0.3">
      <c r="B258" s="15">
        <v>327</v>
      </c>
      <c r="C258" s="16" t="s">
        <v>70</v>
      </c>
      <c r="D258" s="16" t="s">
        <v>328</v>
      </c>
      <c r="E258" s="16" t="s">
        <v>534</v>
      </c>
      <c r="F258" s="17">
        <v>112</v>
      </c>
      <c r="G258" s="17">
        <v>64</v>
      </c>
    </row>
    <row r="259" spans="2:7" x14ac:dyDescent="0.3">
      <c r="B259" s="19">
        <v>329</v>
      </c>
      <c r="C259" s="20" t="s">
        <v>70</v>
      </c>
      <c r="D259" s="20" t="s">
        <v>535</v>
      </c>
      <c r="E259" s="20" t="s">
        <v>536</v>
      </c>
      <c r="F259" s="21">
        <v>162</v>
      </c>
      <c r="G259" s="21">
        <v>69</v>
      </c>
    </row>
    <row r="260" spans="2:7" x14ac:dyDescent="0.3">
      <c r="B260" s="15">
        <v>330</v>
      </c>
      <c r="C260" s="16" t="s">
        <v>70</v>
      </c>
      <c r="D260" s="16" t="s">
        <v>537</v>
      </c>
      <c r="E260" s="16" t="s">
        <v>538</v>
      </c>
      <c r="F260" s="17">
        <v>104</v>
      </c>
      <c r="G260" s="17">
        <v>69</v>
      </c>
    </row>
    <row r="261" spans="2:7" x14ac:dyDescent="0.3">
      <c r="B261" s="19">
        <v>334</v>
      </c>
      <c r="C261" s="20" t="s">
        <v>71</v>
      </c>
      <c r="D261" s="20" t="s">
        <v>539</v>
      </c>
      <c r="E261" s="20" t="s">
        <v>540</v>
      </c>
      <c r="F261" s="21">
        <v>98</v>
      </c>
      <c r="G261" s="21">
        <v>74</v>
      </c>
    </row>
    <row r="262" spans="2:7" x14ac:dyDescent="0.3">
      <c r="B262" s="15">
        <v>332</v>
      </c>
      <c r="C262" s="16" t="s">
        <v>71</v>
      </c>
      <c r="D262" s="16" t="s">
        <v>91</v>
      </c>
      <c r="E262" s="16" t="s">
        <v>541</v>
      </c>
      <c r="F262" s="17">
        <v>98</v>
      </c>
      <c r="G262" s="17">
        <v>64</v>
      </c>
    </row>
    <row r="263" spans="2:7" x14ac:dyDescent="0.3">
      <c r="B263" s="19">
        <v>333</v>
      </c>
      <c r="C263" s="20" t="s">
        <v>71</v>
      </c>
      <c r="D263" s="20" t="s">
        <v>542</v>
      </c>
      <c r="E263" s="20" t="s">
        <v>543</v>
      </c>
      <c r="F263" s="21">
        <v>98</v>
      </c>
      <c r="G263" s="21">
        <v>64</v>
      </c>
    </row>
    <row r="264" spans="2:7" x14ac:dyDescent="0.3">
      <c r="B264" s="15">
        <v>335</v>
      </c>
      <c r="C264" s="16" t="s">
        <v>72</v>
      </c>
      <c r="D264" s="16" t="s">
        <v>544</v>
      </c>
      <c r="E264" s="16" t="s">
        <v>545</v>
      </c>
      <c r="F264" s="17">
        <v>125</v>
      </c>
      <c r="G264" s="17">
        <v>69</v>
      </c>
    </row>
    <row r="265" spans="2:7" x14ac:dyDescent="0.3">
      <c r="B265" s="19">
        <v>336</v>
      </c>
      <c r="C265" s="20" t="s">
        <v>72</v>
      </c>
      <c r="D265" s="20" t="s">
        <v>546</v>
      </c>
      <c r="E265" s="20" t="s">
        <v>488</v>
      </c>
      <c r="F265" s="21">
        <v>109</v>
      </c>
      <c r="G265" s="21">
        <v>64</v>
      </c>
    </row>
    <row r="266" spans="2:7" x14ac:dyDescent="0.3">
      <c r="B266" s="15">
        <v>338</v>
      </c>
      <c r="C266" s="16" t="s">
        <v>72</v>
      </c>
      <c r="D266" s="16" t="s">
        <v>547</v>
      </c>
      <c r="E266" s="16" t="s">
        <v>548</v>
      </c>
      <c r="F266" s="17">
        <v>103</v>
      </c>
      <c r="G266" s="17">
        <v>64</v>
      </c>
    </row>
    <row r="267" spans="2:7" x14ac:dyDescent="0.3">
      <c r="B267" s="19">
        <v>339</v>
      </c>
      <c r="C267" s="20" t="s">
        <v>72</v>
      </c>
      <c r="D267" s="20" t="s">
        <v>549</v>
      </c>
      <c r="E267" s="20" t="s">
        <v>550</v>
      </c>
      <c r="F267" s="21">
        <v>123</v>
      </c>
      <c r="G267" s="21">
        <v>69</v>
      </c>
    </row>
    <row r="268" spans="2:7" x14ac:dyDescent="0.3">
      <c r="B268" s="15">
        <v>340</v>
      </c>
      <c r="C268" s="16" t="s">
        <v>72</v>
      </c>
      <c r="D268" s="16" t="s">
        <v>551</v>
      </c>
      <c r="E268" s="16" t="s">
        <v>552</v>
      </c>
      <c r="F268" s="17">
        <v>234</v>
      </c>
      <c r="G268" s="17">
        <v>79</v>
      </c>
    </row>
    <row r="269" spans="2:7" x14ac:dyDescent="0.3">
      <c r="B269" s="19">
        <v>342</v>
      </c>
      <c r="C269" s="20" t="s">
        <v>73</v>
      </c>
      <c r="D269" s="20" t="s">
        <v>553</v>
      </c>
      <c r="E269" s="20" t="s">
        <v>554</v>
      </c>
      <c r="F269" s="21">
        <v>167</v>
      </c>
      <c r="G269" s="21">
        <v>64</v>
      </c>
    </row>
    <row r="270" spans="2:7" x14ac:dyDescent="0.3">
      <c r="B270" s="15">
        <v>343</v>
      </c>
      <c r="C270" s="16" t="s">
        <v>73</v>
      </c>
      <c r="D270" s="16" t="s">
        <v>555</v>
      </c>
      <c r="E270" s="16" t="s">
        <v>556</v>
      </c>
      <c r="F270" s="17">
        <v>158</v>
      </c>
      <c r="G270" s="17">
        <v>64</v>
      </c>
    </row>
    <row r="271" spans="2:7" x14ac:dyDescent="0.3">
      <c r="B271" s="19">
        <v>486</v>
      </c>
      <c r="C271" s="20" t="s">
        <v>73</v>
      </c>
      <c r="D271" s="20" t="s">
        <v>557</v>
      </c>
      <c r="E271" s="20" t="s">
        <v>329</v>
      </c>
      <c r="F271" s="21">
        <v>136</v>
      </c>
      <c r="G271" s="21">
        <v>64</v>
      </c>
    </row>
    <row r="272" spans="2:7" x14ac:dyDescent="0.3">
      <c r="B272" s="15">
        <v>345</v>
      </c>
      <c r="C272" s="16" t="s">
        <v>73</v>
      </c>
      <c r="D272" s="16" t="s">
        <v>558</v>
      </c>
      <c r="E272" s="16" t="s">
        <v>559</v>
      </c>
      <c r="F272" s="17">
        <v>104</v>
      </c>
      <c r="G272" s="17">
        <v>64</v>
      </c>
    </row>
    <row r="273" spans="2:7" x14ac:dyDescent="0.3">
      <c r="B273" s="19">
        <v>346</v>
      </c>
      <c r="C273" s="20" t="s">
        <v>73</v>
      </c>
      <c r="D273" s="20" t="s">
        <v>252</v>
      </c>
      <c r="E273" s="20" t="s">
        <v>560</v>
      </c>
      <c r="F273" s="21">
        <v>161</v>
      </c>
      <c r="G273" s="21">
        <v>69</v>
      </c>
    </row>
    <row r="274" spans="2:7" x14ac:dyDescent="0.3">
      <c r="B274" s="15">
        <v>348</v>
      </c>
      <c r="C274" s="16" t="s">
        <v>73</v>
      </c>
      <c r="D274" s="16" t="s">
        <v>561</v>
      </c>
      <c r="E274" s="16" t="s">
        <v>561</v>
      </c>
      <c r="F274" s="17">
        <v>99</v>
      </c>
      <c r="G274" s="17">
        <v>64</v>
      </c>
    </row>
    <row r="275" spans="2:7" x14ac:dyDescent="0.3">
      <c r="B275" s="19">
        <v>350</v>
      </c>
      <c r="C275" s="20" t="s">
        <v>73</v>
      </c>
      <c r="D275" s="20" t="s">
        <v>562</v>
      </c>
      <c r="E275" s="20" t="s">
        <v>563</v>
      </c>
      <c r="F275" s="21">
        <v>122</v>
      </c>
      <c r="G275" s="21">
        <v>69</v>
      </c>
    </row>
    <row r="276" spans="2:7" x14ac:dyDescent="0.3">
      <c r="B276" s="15">
        <v>471</v>
      </c>
      <c r="C276" s="16" t="s">
        <v>73</v>
      </c>
      <c r="D276" s="16" t="s">
        <v>564</v>
      </c>
      <c r="E276" s="16" t="s">
        <v>565</v>
      </c>
      <c r="F276" s="17">
        <v>183</v>
      </c>
      <c r="G276" s="17">
        <v>64</v>
      </c>
    </row>
    <row r="277" spans="2:7" x14ac:dyDescent="0.3">
      <c r="B277" s="19">
        <v>492</v>
      </c>
      <c r="C277" s="20" t="s">
        <v>73</v>
      </c>
      <c r="D277" s="20" t="s">
        <v>566</v>
      </c>
      <c r="E277" s="20" t="s">
        <v>567</v>
      </c>
      <c r="F277" s="21">
        <v>134</v>
      </c>
      <c r="G277" s="21">
        <v>59</v>
      </c>
    </row>
    <row r="278" spans="2:7" x14ac:dyDescent="0.3">
      <c r="B278" s="15">
        <v>354</v>
      </c>
      <c r="C278" s="16" t="s">
        <v>73</v>
      </c>
      <c r="D278" s="16" t="s">
        <v>568</v>
      </c>
      <c r="E278" s="16" t="s">
        <v>569</v>
      </c>
      <c r="F278" s="17">
        <v>122</v>
      </c>
      <c r="G278" s="17">
        <v>64</v>
      </c>
    </row>
    <row r="279" spans="2:7" x14ac:dyDescent="0.3">
      <c r="B279" s="19">
        <v>355</v>
      </c>
      <c r="C279" s="20" t="s">
        <v>73</v>
      </c>
      <c r="D279" s="20" t="s">
        <v>570</v>
      </c>
      <c r="E279" s="20" t="s">
        <v>545</v>
      </c>
      <c r="F279" s="21">
        <v>102</v>
      </c>
      <c r="G279" s="21">
        <v>64</v>
      </c>
    </row>
    <row r="280" spans="2:7" x14ac:dyDescent="0.3">
      <c r="B280" s="15">
        <v>356</v>
      </c>
      <c r="C280" s="16" t="s">
        <v>73</v>
      </c>
      <c r="D280" s="16" t="s">
        <v>571</v>
      </c>
      <c r="E280" s="16" t="s">
        <v>572</v>
      </c>
      <c r="F280" s="17">
        <v>124</v>
      </c>
      <c r="G280" s="17">
        <v>64</v>
      </c>
    </row>
    <row r="281" spans="2:7" x14ac:dyDescent="0.3">
      <c r="B281" s="19">
        <v>357</v>
      </c>
      <c r="C281" s="20" t="s">
        <v>73</v>
      </c>
      <c r="D281" s="20" t="s">
        <v>573</v>
      </c>
      <c r="E281" s="20" t="s">
        <v>574</v>
      </c>
      <c r="F281" s="21">
        <v>99</v>
      </c>
      <c r="G281" s="21">
        <v>59</v>
      </c>
    </row>
    <row r="282" spans="2:7" x14ac:dyDescent="0.3">
      <c r="B282" s="15">
        <v>358</v>
      </c>
      <c r="C282" s="16" t="s">
        <v>73</v>
      </c>
      <c r="D282" s="16" t="s">
        <v>575</v>
      </c>
      <c r="E282" s="16" t="s">
        <v>576</v>
      </c>
      <c r="F282" s="17">
        <v>107</v>
      </c>
      <c r="G282" s="17">
        <v>64</v>
      </c>
    </row>
    <row r="283" spans="2:7" x14ac:dyDescent="0.3">
      <c r="B283" s="19">
        <v>474</v>
      </c>
      <c r="C283" s="20" t="s">
        <v>74</v>
      </c>
      <c r="D283" s="20" t="s">
        <v>577</v>
      </c>
      <c r="E283" s="20" t="s">
        <v>176</v>
      </c>
      <c r="F283" s="21">
        <v>208</v>
      </c>
      <c r="G283" s="21">
        <v>69</v>
      </c>
    </row>
    <row r="284" spans="2:7" x14ac:dyDescent="0.3">
      <c r="B284" s="15">
        <v>360</v>
      </c>
      <c r="C284" s="16" t="s">
        <v>74</v>
      </c>
      <c r="D284" s="16" t="s">
        <v>578</v>
      </c>
      <c r="E284" s="16" t="s">
        <v>179</v>
      </c>
      <c r="F284" s="17">
        <v>182</v>
      </c>
      <c r="G284" s="17">
        <v>79</v>
      </c>
    </row>
    <row r="285" spans="2:7" x14ac:dyDescent="0.3">
      <c r="B285" s="19">
        <v>361</v>
      </c>
      <c r="C285" s="20" t="s">
        <v>74</v>
      </c>
      <c r="D285" s="20" t="s">
        <v>579</v>
      </c>
      <c r="E285" s="20" t="s">
        <v>580</v>
      </c>
      <c r="F285" s="21">
        <v>101</v>
      </c>
      <c r="G285" s="21">
        <v>64</v>
      </c>
    </row>
    <row r="286" spans="2:7" x14ac:dyDescent="0.3">
      <c r="B286" s="15">
        <v>362</v>
      </c>
      <c r="C286" s="16" t="s">
        <v>74</v>
      </c>
      <c r="D286" s="16" t="s">
        <v>581</v>
      </c>
      <c r="E286" s="16" t="s">
        <v>582</v>
      </c>
      <c r="F286" s="17">
        <v>128</v>
      </c>
      <c r="G286" s="17">
        <v>64</v>
      </c>
    </row>
    <row r="287" spans="2:7" x14ac:dyDescent="0.3">
      <c r="B287" s="19">
        <v>459</v>
      </c>
      <c r="C287" s="20" t="s">
        <v>75</v>
      </c>
      <c r="D287" s="20" t="s">
        <v>583</v>
      </c>
      <c r="E287" s="20" t="s">
        <v>520</v>
      </c>
      <c r="F287" s="21">
        <v>123</v>
      </c>
      <c r="G287" s="21">
        <v>59</v>
      </c>
    </row>
    <row r="288" spans="2:7" x14ac:dyDescent="0.3">
      <c r="B288" s="15">
        <v>363</v>
      </c>
      <c r="C288" s="16" t="s">
        <v>75</v>
      </c>
      <c r="D288" s="16" t="s">
        <v>584</v>
      </c>
      <c r="E288" s="16" t="s">
        <v>585</v>
      </c>
      <c r="F288" s="17">
        <v>126</v>
      </c>
      <c r="G288" s="17">
        <v>69</v>
      </c>
    </row>
    <row r="289" spans="2:7" x14ac:dyDescent="0.3">
      <c r="B289" s="19">
        <v>428</v>
      </c>
      <c r="C289" s="20" t="s">
        <v>75</v>
      </c>
      <c r="D289" s="20" t="s">
        <v>586</v>
      </c>
      <c r="E289" s="20" t="s">
        <v>586</v>
      </c>
      <c r="F289" s="21">
        <v>116</v>
      </c>
      <c r="G289" s="21">
        <v>69</v>
      </c>
    </row>
    <row r="290" spans="2:7" x14ac:dyDescent="0.3">
      <c r="B290" s="15">
        <v>365</v>
      </c>
      <c r="C290" s="16" t="s">
        <v>75</v>
      </c>
      <c r="D290" s="16" t="s">
        <v>587</v>
      </c>
      <c r="E290" s="16" t="s">
        <v>588</v>
      </c>
      <c r="F290" s="17">
        <v>105</v>
      </c>
      <c r="G290" s="17">
        <v>64</v>
      </c>
    </row>
    <row r="291" spans="2:7" x14ac:dyDescent="0.3">
      <c r="B291" s="19">
        <v>368</v>
      </c>
      <c r="C291" s="20" t="s">
        <v>75</v>
      </c>
      <c r="D291" s="20" t="s">
        <v>245</v>
      </c>
      <c r="E291" s="20" t="s">
        <v>589</v>
      </c>
      <c r="F291" s="21">
        <v>145</v>
      </c>
      <c r="G291" s="21">
        <v>64</v>
      </c>
    </row>
    <row r="292" spans="2:7" x14ac:dyDescent="0.3">
      <c r="B292" s="15">
        <v>369</v>
      </c>
      <c r="C292" s="16" t="s">
        <v>75</v>
      </c>
      <c r="D292" s="16" t="s">
        <v>590</v>
      </c>
      <c r="E292" s="16" t="s">
        <v>591</v>
      </c>
      <c r="F292" s="17">
        <v>122</v>
      </c>
      <c r="G292" s="17">
        <v>59</v>
      </c>
    </row>
    <row r="293" spans="2:7" x14ac:dyDescent="0.3">
      <c r="B293" s="19">
        <v>371</v>
      </c>
      <c r="C293" s="20" t="s">
        <v>75</v>
      </c>
      <c r="D293" s="20" t="s">
        <v>592</v>
      </c>
      <c r="E293" s="20" t="s">
        <v>593</v>
      </c>
      <c r="F293" s="21">
        <v>117</v>
      </c>
      <c r="G293" s="21">
        <v>64</v>
      </c>
    </row>
    <row r="294" spans="2:7" x14ac:dyDescent="0.3">
      <c r="B294" s="15">
        <v>372</v>
      </c>
      <c r="C294" s="16" t="s">
        <v>75</v>
      </c>
      <c r="D294" s="16" t="s">
        <v>594</v>
      </c>
      <c r="E294" s="16" t="s">
        <v>595</v>
      </c>
      <c r="F294" s="17">
        <v>124</v>
      </c>
      <c r="G294" s="17">
        <v>64</v>
      </c>
    </row>
    <row r="295" spans="2:7" x14ac:dyDescent="0.3">
      <c r="B295" s="19">
        <v>374</v>
      </c>
      <c r="C295" s="20" t="s">
        <v>75</v>
      </c>
      <c r="D295" s="20" t="s">
        <v>596</v>
      </c>
      <c r="E295" s="20" t="s">
        <v>597</v>
      </c>
      <c r="F295" s="21">
        <v>114</v>
      </c>
      <c r="G295" s="21">
        <v>64</v>
      </c>
    </row>
    <row r="296" spans="2:7" x14ac:dyDescent="0.3">
      <c r="B296" s="15">
        <v>377</v>
      </c>
      <c r="C296" s="16" t="s">
        <v>76</v>
      </c>
      <c r="D296" s="16" t="s">
        <v>598</v>
      </c>
      <c r="E296" s="16" t="s">
        <v>599</v>
      </c>
      <c r="F296" s="17">
        <v>154</v>
      </c>
      <c r="G296" s="17">
        <v>69</v>
      </c>
    </row>
    <row r="297" spans="2:7" x14ac:dyDescent="0.3">
      <c r="B297" s="19">
        <v>378</v>
      </c>
      <c r="C297" s="20" t="s">
        <v>76</v>
      </c>
      <c r="D297" s="20" t="s">
        <v>411</v>
      </c>
      <c r="E297" s="20" t="s">
        <v>600</v>
      </c>
      <c r="F297" s="21">
        <v>215</v>
      </c>
      <c r="G297" s="21">
        <v>79</v>
      </c>
    </row>
    <row r="298" spans="2:7" x14ac:dyDescent="0.3">
      <c r="B298" s="15">
        <v>379</v>
      </c>
      <c r="C298" s="16" t="s">
        <v>76</v>
      </c>
      <c r="D298" s="16" t="s">
        <v>601</v>
      </c>
      <c r="E298" s="16" t="s">
        <v>496</v>
      </c>
      <c r="F298" s="17">
        <v>179</v>
      </c>
      <c r="G298" s="17">
        <v>69</v>
      </c>
    </row>
    <row r="299" spans="2:7" x14ac:dyDescent="0.3">
      <c r="B299" s="19">
        <v>380</v>
      </c>
      <c r="C299" s="20" t="s">
        <v>76</v>
      </c>
      <c r="D299" s="20" t="s">
        <v>602</v>
      </c>
      <c r="E299" s="20" t="s">
        <v>603</v>
      </c>
      <c r="F299" s="21">
        <v>152</v>
      </c>
      <c r="G299" s="21">
        <v>79</v>
      </c>
    </row>
    <row r="300" spans="2:7" x14ac:dyDescent="0.3">
      <c r="B300" s="15">
        <v>381</v>
      </c>
      <c r="C300" s="16" t="s">
        <v>76</v>
      </c>
      <c r="D300" s="16" t="s">
        <v>604</v>
      </c>
      <c r="E300" s="16" t="s">
        <v>605</v>
      </c>
      <c r="F300" s="17">
        <v>118</v>
      </c>
      <c r="G300" s="17">
        <v>64</v>
      </c>
    </row>
    <row r="301" spans="2:7" x14ac:dyDescent="0.3">
      <c r="B301" s="19">
        <v>384</v>
      </c>
      <c r="C301" s="20" t="s">
        <v>77</v>
      </c>
      <c r="D301" s="20" t="s">
        <v>606</v>
      </c>
      <c r="E301" s="20" t="s">
        <v>607</v>
      </c>
      <c r="F301" s="21">
        <v>116</v>
      </c>
      <c r="G301" s="21">
        <v>74</v>
      </c>
    </row>
    <row r="302" spans="2:7" x14ac:dyDescent="0.3">
      <c r="B302" s="15">
        <v>385</v>
      </c>
      <c r="C302" s="16" t="s">
        <v>77</v>
      </c>
      <c r="D302" s="16" t="s">
        <v>608</v>
      </c>
      <c r="E302" s="16" t="s">
        <v>609</v>
      </c>
      <c r="F302" s="17">
        <v>111</v>
      </c>
      <c r="G302" s="17">
        <v>74</v>
      </c>
    </row>
    <row r="303" spans="2:7" x14ac:dyDescent="0.3">
      <c r="B303" s="19">
        <v>386</v>
      </c>
      <c r="C303" s="20" t="s">
        <v>77</v>
      </c>
      <c r="D303" s="20" t="s">
        <v>610</v>
      </c>
      <c r="E303" s="20" t="s">
        <v>611</v>
      </c>
      <c r="F303" s="21">
        <v>120</v>
      </c>
      <c r="G303" s="21">
        <v>74</v>
      </c>
    </row>
    <row r="304" spans="2:7" x14ac:dyDescent="0.3">
      <c r="B304" s="15">
        <v>387</v>
      </c>
      <c r="C304" s="16" t="s">
        <v>77</v>
      </c>
      <c r="D304" s="16" t="s">
        <v>612</v>
      </c>
      <c r="E304" s="16" t="s">
        <v>613</v>
      </c>
      <c r="F304" s="17">
        <v>113</v>
      </c>
      <c r="G304" s="17">
        <v>74</v>
      </c>
    </row>
    <row r="305" spans="2:7" x14ac:dyDescent="0.3">
      <c r="B305" s="19">
        <v>475</v>
      </c>
      <c r="C305" s="20" t="s">
        <v>77</v>
      </c>
      <c r="D305" s="20" t="s">
        <v>614</v>
      </c>
      <c r="E305" s="20" t="s">
        <v>615</v>
      </c>
      <c r="F305" s="21">
        <v>105</v>
      </c>
      <c r="G305" s="21">
        <v>69</v>
      </c>
    </row>
    <row r="306" spans="2:7" x14ac:dyDescent="0.3">
      <c r="B306" s="15">
        <v>389</v>
      </c>
      <c r="C306" s="16" t="s">
        <v>77</v>
      </c>
      <c r="D306" s="16" t="s">
        <v>616</v>
      </c>
      <c r="E306" s="16" t="s">
        <v>617</v>
      </c>
      <c r="F306" s="17">
        <v>232</v>
      </c>
      <c r="G306" s="17">
        <v>79</v>
      </c>
    </row>
    <row r="307" spans="2:7" x14ac:dyDescent="0.3">
      <c r="B307" s="19">
        <v>390</v>
      </c>
      <c r="C307" s="20" t="s">
        <v>77</v>
      </c>
      <c r="D307" s="20" t="s">
        <v>618</v>
      </c>
      <c r="E307" s="20" t="s">
        <v>618</v>
      </c>
      <c r="F307" s="21">
        <v>114</v>
      </c>
      <c r="G307" s="21">
        <v>74</v>
      </c>
    </row>
    <row r="308" spans="2:7" x14ac:dyDescent="0.3">
      <c r="B308" s="15">
        <v>391</v>
      </c>
      <c r="C308" s="16" t="s">
        <v>77</v>
      </c>
      <c r="D308" s="16" t="s">
        <v>619</v>
      </c>
      <c r="E308" s="16" t="s">
        <v>620</v>
      </c>
      <c r="F308" s="17">
        <v>126</v>
      </c>
      <c r="G308" s="17">
        <v>69</v>
      </c>
    </row>
    <row r="309" spans="2:7" x14ac:dyDescent="0.3">
      <c r="B309" s="19">
        <v>392</v>
      </c>
      <c r="C309" s="20" t="s">
        <v>77</v>
      </c>
      <c r="D309" s="20" t="s">
        <v>621</v>
      </c>
      <c r="E309" s="20" t="s">
        <v>622</v>
      </c>
      <c r="F309" s="21">
        <v>182</v>
      </c>
      <c r="G309" s="21">
        <v>74</v>
      </c>
    </row>
    <row r="310" spans="2:7" x14ac:dyDescent="0.3">
      <c r="B310" s="15">
        <v>412</v>
      </c>
      <c r="C310" s="16" t="s">
        <v>78</v>
      </c>
      <c r="D310" s="16" t="s">
        <v>623</v>
      </c>
      <c r="E310" s="16" t="s">
        <v>624</v>
      </c>
      <c r="F310" s="17">
        <v>103</v>
      </c>
      <c r="G310" s="17">
        <v>59</v>
      </c>
    </row>
    <row r="311" spans="2:7" x14ac:dyDescent="0.3">
      <c r="B311" s="19">
        <v>393</v>
      </c>
      <c r="C311" s="20" t="s">
        <v>78</v>
      </c>
      <c r="D311" s="20" t="s">
        <v>625</v>
      </c>
      <c r="E311" s="20" t="s">
        <v>626</v>
      </c>
      <c r="F311" s="21">
        <v>103</v>
      </c>
      <c r="G311" s="21">
        <v>64</v>
      </c>
    </row>
    <row r="312" spans="2:7" x14ac:dyDescent="0.3">
      <c r="B312" s="15">
        <v>396</v>
      </c>
      <c r="C312" s="16" t="s">
        <v>78</v>
      </c>
      <c r="D312" s="16" t="s">
        <v>627</v>
      </c>
      <c r="E312" s="16" t="s">
        <v>628</v>
      </c>
      <c r="F312" s="17">
        <v>131</v>
      </c>
      <c r="G312" s="17">
        <v>64</v>
      </c>
    </row>
    <row r="313" spans="2:7" x14ac:dyDescent="0.3">
      <c r="B313" s="19">
        <v>397</v>
      </c>
      <c r="C313" s="20" t="s">
        <v>78</v>
      </c>
      <c r="D313" s="20" t="s">
        <v>629</v>
      </c>
      <c r="E313" s="20" t="s">
        <v>629</v>
      </c>
      <c r="F313" s="21">
        <v>128</v>
      </c>
      <c r="G313" s="21">
        <v>64</v>
      </c>
    </row>
    <row r="314" spans="2:7" x14ac:dyDescent="0.3">
      <c r="B314" s="15">
        <v>400</v>
      </c>
      <c r="C314" s="16" t="s">
        <v>78</v>
      </c>
      <c r="D314" s="16" t="s">
        <v>630</v>
      </c>
      <c r="E314" s="16" t="s">
        <v>631</v>
      </c>
      <c r="F314" s="17">
        <v>121</v>
      </c>
      <c r="G314" s="17">
        <v>74</v>
      </c>
    </row>
    <row r="315" spans="2:7" x14ac:dyDescent="0.3">
      <c r="B315" s="19">
        <v>401</v>
      </c>
      <c r="C315" s="20" t="s">
        <v>78</v>
      </c>
      <c r="D315" s="20" t="s">
        <v>632</v>
      </c>
      <c r="E315" s="20" t="s">
        <v>328</v>
      </c>
      <c r="F315" s="21">
        <v>104</v>
      </c>
      <c r="G315" s="21">
        <v>59</v>
      </c>
    </row>
    <row r="316" spans="2:7" x14ac:dyDescent="0.3">
      <c r="B316" s="15">
        <v>403</v>
      </c>
      <c r="C316" s="16" t="s">
        <v>79</v>
      </c>
      <c r="D316" s="16" t="s">
        <v>532</v>
      </c>
      <c r="E316" s="16" t="s">
        <v>633</v>
      </c>
      <c r="F316" s="17">
        <v>109</v>
      </c>
      <c r="G316" s="17">
        <v>64</v>
      </c>
    </row>
    <row r="317" spans="2:7" x14ac:dyDescent="0.3">
      <c r="B317" s="19">
        <v>405</v>
      </c>
      <c r="C317" s="20" t="s">
        <v>79</v>
      </c>
      <c r="D317" s="20" t="s">
        <v>634</v>
      </c>
      <c r="E317" s="20" t="s">
        <v>635</v>
      </c>
      <c r="F317" s="21">
        <v>99</v>
      </c>
      <c r="G317" s="21">
        <v>59</v>
      </c>
    </row>
    <row r="318" spans="2:7" x14ac:dyDescent="0.3">
      <c r="B318" s="15">
        <v>408</v>
      </c>
      <c r="C318" s="16" t="s">
        <v>80</v>
      </c>
      <c r="D318" s="16" t="s">
        <v>636</v>
      </c>
      <c r="E318" s="16" t="s">
        <v>637</v>
      </c>
      <c r="F318" s="17">
        <v>162</v>
      </c>
      <c r="G318" s="17">
        <v>69</v>
      </c>
    </row>
    <row r="319" spans="2:7" x14ac:dyDescent="0.3">
      <c r="B319" s="19">
        <v>409</v>
      </c>
      <c r="C319" s="20" t="s">
        <v>80</v>
      </c>
      <c r="D319" s="20" t="s">
        <v>638</v>
      </c>
      <c r="E319" s="20" t="s">
        <v>639</v>
      </c>
      <c r="F319" s="21">
        <v>207</v>
      </c>
      <c r="G319" s="21">
        <v>79</v>
      </c>
    </row>
  </sheetData>
  <autoFilter ref="B2:G319" xr:uid="{3CE6FA6D-D872-4138-AC73-72F7F00B2655}"/>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1004D-66C3-4E48-AAFC-DFF78FF03CC1}">
  <sheetPr codeName="Sheet5">
    <tabColor theme="1"/>
  </sheetPr>
  <dimension ref="B2:I688"/>
  <sheetViews>
    <sheetView workbookViewId="0">
      <selection activeCell="C3" sqref="C3:F3"/>
    </sheetView>
  </sheetViews>
  <sheetFormatPr defaultRowHeight="14.4" x14ac:dyDescent="0.3"/>
  <cols>
    <col min="1" max="1" width="2.6640625" customWidth="1"/>
    <col min="2" max="2" width="5.33203125" bestFit="1" customWidth="1"/>
    <col min="3" max="3" width="9.6640625" bestFit="1" customWidth="1"/>
    <col min="4" max="4" width="37.44140625" bestFit="1" customWidth="1"/>
    <col min="5" max="5" width="91.88671875" customWidth="1"/>
    <col min="6" max="6" width="18.6640625" bestFit="1" customWidth="1"/>
    <col min="7" max="7" width="16.6640625" bestFit="1" customWidth="1"/>
    <col min="8" max="8" width="21.109375" bestFit="1" customWidth="1"/>
    <col min="9" max="9" width="13.44140625" bestFit="1" customWidth="1"/>
    <col min="10" max="10" width="2.6640625" customWidth="1"/>
  </cols>
  <sheetData>
    <row r="2" spans="2:9" x14ac:dyDescent="0.3">
      <c r="B2" s="18" t="s">
        <v>30</v>
      </c>
      <c r="C2" s="18" t="s">
        <v>81</v>
      </c>
      <c r="D2" s="18" t="s">
        <v>82</v>
      </c>
      <c r="E2" s="18" t="s">
        <v>83</v>
      </c>
      <c r="F2" s="18" t="s">
        <v>640</v>
      </c>
      <c r="G2" s="18" t="s">
        <v>641</v>
      </c>
      <c r="H2" s="18" t="s">
        <v>642</v>
      </c>
      <c r="I2" s="18" t="s">
        <v>643</v>
      </c>
    </row>
    <row r="3" spans="2:9" x14ac:dyDescent="0.3">
      <c r="B3" s="19"/>
      <c r="C3" s="20"/>
      <c r="D3" s="20" t="s">
        <v>85</v>
      </c>
      <c r="E3" s="20" t="s">
        <v>85</v>
      </c>
      <c r="F3" s="20"/>
      <c r="G3" s="20"/>
      <c r="H3" s="21">
        <v>98</v>
      </c>
      <c r="I3" s="21">
        <v>59</v>
      </c>
    </row>
    <row r="4" spans="2:9" x14ac:dyDescent="0.3">
      <c r="B4" s="15">
        <v>1</v>
      </c>
      <c r="C4" s="16" t="s">
        <v>12</v>
      </c>
      <c r="D4" s="16" t="s">
        <v>86</v>
      </c>
      <c r="E4" s="16" t="s">
        <v>87</v>
      </c>
      <c r="F4" s="16" t="s">
        <v>644</v>
      </c>
      <c r="G4" s="16" t="s">
        <v>644</v>
      </c>
      <c r="H4" s="17">
        <v>113</v>
      </c>
      <c r="I4" s="17">
        <v>69</v>
      </c>
    </row>
    <row r="5" spans="2:9" x14ac:dyDescent="0.3">
      <c r="B5" s="19">
        <v>2</v>
      </c>
      <c r="C5" s="20" t="s">
        <v>12</v>
      </c>
      <c r="D5" s="20" t="s">
        <v>88</v>
      </c>
      <c r="E5" s="20" t="s">
        <v>89</v>
      </c>
      <c r="F5" s="20" t="s">
        <v>645</v>
      </c>
      <c r="G5" s="20" t="s">
        <v>646</v>
      </c>
      <c r="H5" s="21">
        <v>137</v>
      </c>
      <c r="I5" s="21">
        <v>69</v>
      </c>
    </row>
    <row r="6" spans="2:9" x14ac:dyDescent="0.3">
      <c r="B6" s="19">
        <v>2</v>
      </c>
      <c r="C6" s="20" t="s">
        <v>12</v>
      </c>
      <c r="D6" s="20" t="s">
        <v>88</v>
      </c>
      <c r="E6" s="20" t="s">
        <v>89</v>
      </c>
      <c r="F6" s="20" t="s">
        <v>647</v>
      </c>
      <c r="G6" s="20" t="s">
        <v>648</v>
      </c>
      <c r="H6" s="21">
        <v>161</v>
      </c>
      <c r="I6" s="21">
        <v>69</v>
      </c>
    </row>
    <row r="7" spans="2:9" x14ac:dyDescent="0.3">
      <c r="B7" s="19">
        <v>2</v>
      </c>
      <c r="C7" s="20" t="s">
        <v>12</v>
      </c>
      <c r="D7" s="20" t="s">
        <v>88</v>
      </c>
      <c r="E7" s="20" t="s">
        <v>89</v>
      </c>
      <c r="F7" s="20" t="s">
        <v>649</v>
      </c>
      <c r="G7" s="20" t="s">
        <v>650</v>
      </c>
      <c r="H7" s="21">
        <v>237</v>
      </c>
      <c r="I7" s="21">
        <v>69</v>
      </c>
    </row>
    <row r="8" spans="2:9" x14ac:dyDescent="0.3">
      <c r="B8" s="19">
        <v>2</v>
      </c>
      <c r="C8" s="20" t="s">
        <v>12</v>
      </c>
      <c r="D8" s="20" t="s">
        <v>88</v>
      </c>
      <c r="E8" s="20" t="s">
        <v>89</v>
      </c>
      <c r="F8" s="20" t="s">
        <v>651</v>
      </c>
      <c r="G8" s="20" t="s">
        <v>652</v>
      </c>
      <c r="H8" s="21">
        <v>137</v>
      </c>
      <c r="I8" s="21">
        <v>69</v>
      </c>
    </row>
    <row r="9" spans="2:9" x14ac:dyDescent="0.3">
      <c r="B9" s="15">
        <v>460</v>
      </c>
      <c r="C9" s="16" t="s">
        <v>12</v>
      </c>
      <c r="D9" s="16" t="s">
        <v>90</v>
      </c>
      <c r="E9" s="16" t="s">
        <v>90</v>
      </c>
      <c r="F9" s="16" t="s">
        <v>645</v>
      </c>
      <c r="G9" s="16" t="s">
        <v>653</v>
      </c>
      <c r="H9" s="17">
        <v>100</v>
      </c>
      <c r="I9" s="17">
        <v>59</v>
      </c>
    </row>
    <row r="10" spans="2:9" x14ac:dyDescent="0.3">
      <c r="B10" s="15">
        <v>460</v>
      </c>
      <c r="C10" s="16" t="s">
        <v>12</v>
      </c>
      <c r="D10" s="16" t="s">
        <v>90</v>
      </c>
      <c r="E10" s="16" t="s">
        <v>90</v>
      </c>
      <c r="F10" s="16" t="s">
        <v>654</v>
      </c>
      <c r="G10" s="16" t="s">
        <v>655</v>
      </c>
      <c r="H10" s="17">
        <v>114</v>
      </c>
      <c r="I10" s="17">
        <v>59</v>
      </c>
    </row>
    <row r="11" spans="2:9" x14ac:dyDescent="0.3">
      <c r="B11" s="15">
        <v>460</v>
      </c>
      <c r="C11" s="16" t="s">
        <v>12</v>
      </c>
      <c r="D11" s="16" t="s">
        <v>90</v>
      </c>
      <c r="E11" s="16" t="s">
        <v>90</v>
      </c>
      <c r="F11" s="16" t="s">
        <v>656</v>
      </c>
      <c r="G11" s="16" t="s">
        <v>652</v>
      </c>
      <c r="H11" s="17">
        <v>100</v>
      </c>
      <c r="I11" s="17">
        <v>59</v>
      </c>
    </row>
    <row r="12" spans="2:9" x14ac:dyDescent="0.3">
      <c r="B12" s="19">
        <v>6</v>
      </c>
      <c r="C12" s="20" t="s">
        <v>35</v>
      </c>
      <c r="D12" s="20" t="s">
        <v>91</v>
      </c>
      <c r="E12" s="20" t="s">
        <v>92</v>
      </c>
      <c r="F12" s="20" t="s">
        <v>644</v>
      </c>
      <c r="G12" s="20" t="s">
        <v>644</v>
      </c>
      <c r="H12" s="21">
        <v>103</v>
      </c>
      <c r="I12" s="21">
        <v>64</v>
      </c>
    </row>
    <row r="13" spans="2:9" x14ac:dyDescent="0.3">
      <c r="B13" s="15">
        <v>9</v>
      </c>
      <c r="C13" s="16" t="s">
        <v>36</v>
      </c>
      <c r="D13" s="16" t="s">
        <v>93</v>
      </c>
      <c r="E13" s="16" t="s">
        <v>94</v>
      </c>
      <c r="F13" s="16" t="s">
        <v>645</v>
      </c>
      <c r="G13" s="16" t="s">
        <v>657</v>
      </c>
      <c r="H13" s="17">
        <v>138</v>
      </c>
      <c r="I13" s="17">
        <v>74</v>
      </c>
    </row>
    <row r="14" spans="2:9" x14ac:dyDescent="0.3">
      <c r="B14" s="15">
        <v>9</v>
      </c>
      <c r="C14" s="16" t="s">
        <v>36</v>
      </c>
      <c r="D14" s="16" t="s">
        <v>93</v>
      </c>
      <c r="E14" s="16" t="s">
        <v>94</v>
      </c>
      <c r="F14" s="16" t="s">
        <v>658</v>
      </c>
      <c r="G14" s="16" t="s">
        <v>646</v>
      </c>
      <c r="H14" s="17">
        <v>103</v>
      </c>
      <c r="I14" s="17">
        <v>74</v>
      </c>
    </row>
    <row r="15" spans="2:9" x14ac:dyDescent="0.3">
      <c r="B15" s="15">
        <v>9</v>
      </c>
      <c r="C15" s="16" t="s">
        <v>36</v>
      </c>
      <c r="D15" s="16" t="s">
        <v>93</v>
      </c>
      <c r="E15" s="16" t="s">
        <v>94</v>
      </c>
      <c r="F15" s="16" t="s">
        <v>647</v>
      </c>
      <c r="G15" s="16" t="s">
        <v>659</v>
      </c>
      <c r="H15" s="17">
        <v>127</v>
      </c>
      <c r="I15" s="17">
        <v>74</v>
      </c>
    </row>
    <row r="16" spans="2:9" x14ac:dyDescent="0.3">
      <c r="B16" s="15">
        <v>9</v>
      </c>
      <c r="C16" s="16" t="s">
        <v>36</v>
      </c>
      <c r="D16" s="16" t="s">
        <v>93</v>
      </c>
      <c r="E16" s="16" t="s">
        <v>94</v>
      </c>
      <c r="F16" s="16" t="s">
        <v>660</v>
      </c>
      <c r="G16" s="16" t="s">
        <v>652</v>
      </c>
      <c r="H16" s="17">
        <v>138</v>
      </c>
      <c r="I16" s="17">
        <v>74</v>
      </c>
    </row>
    <row r="17" spans="2:9" x14ac:dyDescent="0.3">
      <c r="B17" s="19">
        <v>8</v>
      </c>
      <c r="C17" s="20" t="s">
        <v>36</v>
      </c>
      <c r="D17" s="20" t="s">
        <v>95</v>
      </c>
      <c r="E17" s="20" t="s">
        <v>96</v>
      </c>
      <c r="F17" s="20" t="s">
        <v>645</v>
      </c>
      <c r="G17" s="20" t="s">
        <v>657</v>
      </c>
      <c r="H17" s="21">
        <v>134</v>
      </c>
      <c r="I17" s="21">
        <v>64</v>
      </c>
    </row>
    <row r="18" spans="2:9" x14ac:dyDescent="0.3">
      <c r="B18" s="19">
        <v>8</v>
      </c>
      <c r="C18" s="20" t="s">
        <v>36</v>
      </c>
      <c r="D18" s="20" t="s">
        <v>95</v>
      </c>
      <c r="E18" s="20" t="s">
        <v>96</v>
      </c>
      <c r="F18" s="20" t="s">
        <v>658</v>
      </c>
      <c r="G18" s="20" t="s">
        <v>646</v>
      </c>
      <c r="H18" s="21">
        <v>115</v>
      </c>
      <c r="I18" s="21">
        <v>64</v>
      </c>
    </row>
    <row r="19" spans="2:9" x14ac:dyDescent="0.3">
      <c r="B19" s="19">
        <v>8</v>
      </c>
      <c r="C19" s="20" t="s">
        <v>36</v>
      </c>
      <c r="D19" s="20" t="s">
        <v>95</v>
      </c>
      <c r="E19" s="20" t="s">
        <v>96</v>
      </c>
      <c r="F19" s="20" t="s">
        <v>647</v>
      </c>
      <c r="G19" s="20" t="s">
        <v>652</v>
      </c>
      <c r="H19" s="21">
        <v>134</v>
      </c>
      <c r="I19" s="21">
        <v>64</v>
      </c>
    </row>
    <row r="20" spans="2:9" x14ac:dyDescent="0.3">
      <c r="B20" s="15">
        <v>10</v>
      </c>
      <c r="C20" s="16" t="s">
        <v>36</v>
      </c>
      <c r="D20" s="16" t="s">
        <v>97</v>
      </c>
      <c r="E20" s="16" t="s">
        <v>98</v>
      </c>
      <c r="F20" s="16" t="s">
        <v>645</v>
      </c>
      <c r="G20" s="16" t="s">
        <v>661</v>
      </c>
      <c r="H20" s="17">
        <v>151</v>
      </c>
      <c r="I20" s="17">
        <v>69</v>
      </c>
    </row>
    <row r="21" spans="2:9" x14ac:dyDescent="0.3">
      <c r="B21" s="15">
        <v>10</v>
      </c>
      <c r="C21" s="16" t="s">
        <v>36</v>
      </c>
      <c r="D21" s="16" t="s">
        <v>97</v>
      </c>
      <c r="E21" s="16" t="s">
        <v>98</v>
      </c>
      <c r="F21" s="16" t="s">
        <v>662</v>
      </c>
      <c r="G21" s="16" t="s">
        <v>655</v>
      </c>
      <c r="H21" s="17">
        <v>205</v>
      </c>
      <c r="I21" s="17">
        <v>69</v>
      </c>
    </row>
    <row r="22" spans="2:9" x14ac:dyDescent="0.3">
      <c r="B22" s="15">
        <v>10</v>
      </c>
      <c r="C22" s="16" t="s">
        <v>36</v>
      </c>
      <c r="D22" s="16" t="s">
        <v>97</v>
      </c>
      <c r="E22" s="16" t="s">
        <v>98</v>
      </c>
      <c r="F22" s="16" t="s">
        <v>656</v>
      </c>
      <c r="G22" s="16" t="s">
        <v>648</v>
      </c>
      <c r="H22" s="17">
        <v>151</v>
      </c>
      <c r="I22" s="17">
        <v>69</v>
      </c>
    </row>
    <row r="23" spans="2:9" x14ac:dyDescent="0.3">
      <c r="B23" s="15">
        <v>10</v>
      </c>
      <c r="C23" s="16" t="s">
        <v>36</v>
      </c>
      <c r="D23" s="16" t="s">
        <v>97</v>
      </c>
      <c r="E23" s="16" t="s">
        <v>98</v>
      </c>
      <c r="F23" s="16" t="s">
        <v>649</v>
      </c>
      <c r="G23" s="16" t="s">
        <v>663</v>
      </c>
      <c r="H23" s="17">
        <v>103</v>
      </c>
      <c r="I23" s="17">
        <v>69</v>
      </c>
    </row>
    <row r="24" spans="2:9" x14ac:dyDescent="0.3">
      <c r="B24" s="15">
        <v>10</v>
      </c>
      <c r="C24" s="16" t="s">
        <v>36</v>
      </c>
      <c r="D24" s="16" t="s">
        <v>97</v>
      </c>
      <c r="E24" s="16" t="s">
        <v>98</v>
      </c>
      <c r="F24" s="16" t="s">
        <v>664</v>
      </c>
      <c r="G24" s="16" t="s">
        <v>652</v>
      </c>
      <c r="H24" s="17">
        <v>151</v>
      </c>
      <c r="I24" s="17">
        <v>69</v>
      </c>
    </row>
    <row r="25" spans="2:9" x14ac:dyDescent="0.3">
      <c r="B25" s="19">
        <v>11</v>
      </c>
      <c r="C25" s="20" t="s">
        <v>36</v>
      </c>
      <c r="D25" s="20" t="s">
        <v>99</v>
      </c>
      <c r="E25" s="20" t="s">
        <v>100</v>
      </c>
      <c r="F25" s="20" t="s">
        <v>645</v>
      </c>
      <c r="G25" s="20" t="s">
        <v>653</v>
      </c>
      <c r="H25" s="21">
        <v>247</v>
      </c>
      <c r="I25" s="21">
        <v>79</v>
      </c>
    </row>
    <row r="26" spans="2:9" x14ac:dyDescent="0.3">
      <c r="B26" s="19">
        <v>11</v>
      </c>
      <c r="C26" s="20" t="s">
        <v>36</v>
      </c>
      <c r="D26" s="20" t="s">
        <v>99</v>
      </c>
      <c r="E26" s="20" t="s">
        <v>100</v>
      </c>
      <c r="F26" s="20" t="s">
        <v>654</v>
      </c>
      <c r="G26" s="20" t="s">
        <v>646</v>
      </c>
      <c r="H26" s="21">
        <v>198</v>
      </c>
      <c r="I26" s="21">
        <v>79</v>
      </c>
    </row>
    <row r="27" spans="2:9" x14ac:dyDescent="0.3">
      <c r="B27" s="19">
        <v>11</v>
      </c>
      <c r="C27" s="20" t="s">
        <v>36</v>
      </c>
      <c r="D27" s="20" t="s">
        <v>99</v>
      </c>
      <c r="E27" s="20" t="s">
        <v>100</v>
      </c>
      <c r="F27" s="20" t="s">
        <v>647</v>
      </c>
      <c r="G27" s="20" t="s">
        <v>659</v>
      </c>
      <c r="H27" s="21">
        <v>310</v>
      </c>
      <c r="I27" s="21">
        <v>79</v>
      </c>
    </row>
    <row r="28" spans="2:9" x14ac:dyDescent="0.3">
      <c r="B28" s="19">
        <v>11</v>
      </c>
      <c r="C28" s="20" t="s">
        <v>36</v>
      </c>
      <c r="D28" s="20" t="s">
        <v>99</v>
      </c>
      <c r="E28" s="20" t="s">
        <v>100</v>
      </c>
      <c r="F28" s="20" t="s">
        <v>660</v>
      </c>
      <c r="G28" s="20" t="s">
        <v>663</v>
      </c>
      <c r="H28" s="21">
        <v>215</v>
      </c>
      <c r="I28" s="21">
        <v>79</v>
      </c>
    </row>
    <row r="29" spans="2:9" x14ac:dyDescent="0.3">
      <c r="B29" s="19">
        <v>11</v>
      </c>
      <c r="C29" s="20" t="s">
        <v>36</v>
      </c>
      <c r="D29" s="20" t="s">
        <v>99</v>
      </c>
      <c r="E29" s="20" t="s">
        <v>100</v>
      </c>
      <c r="F29" s="20" t="s">
        <v>664</v>
      </c>
      <c r="G29" s="20" t="s">
        <v>652</v>
      </c>
      <c r="H29" s="21">
        <v>247</v>
      </c>
      <c r="I29" s="21">
        <v>79</v>
      </c>
    </row>
    <row r="30" spans="2:9" x14ac:dyDescent="0.3">
      <c r="B30" s="15">
        <v>12</v>
      </c>
      <c r="C30" s="16" t="s">
        <v>36</v>
      </c>
      <c r="D30" s="16" t="s">
        <v>101</v>
      </c>
      <c r="E30" s="16" t="s">
        <v>102</v>
      </c>
      <c r="F30" s="16" t="s">
        <v>645</v>
      </c>
      <c r="G30" s="16" t="s">
        <v>653</v>
      </c>
      <c r="H30" s="17">
        <v>104</v>
      </c>
      <c r="I30" s="17">
        <v>64</v>
      </c>
    </row>
    <row r="31" spans="2:9" x14ac:dyDescent="0.3">
      <c r="B31" s="15">
        <v>12</v>
      </c>
      <c r="C31" s="16" t="s">
        <v>36</v>
      </c>
      <c r="D31" s="16" t="s">
        <v>101</v>
      </c>
      <c r="E31" s="16" t="s">
        <v>102</v>
      </c>
      <c r="F31" s="16" t="s">
        <v>654</v>
      </c>
      <c r="G31" s="16" t="s">
        <v>655</v>
      </c>
      <c r="H31" s="17">
        <v>145</v>
      </c>
      <c r="I31" s="17">
        <v>64</v>
      </c>
    </row>
    <row r="32" spans="2:9" x14ac:dyDescent="0.3">
      <c r="B32" s="15">
        <v>12</v>
      </c>
      <c r="C32" s="16" t="s">
        <v>36</v>
      </c>
      <c r="D32" s="16" t="s">
        <v>101</v>
      </c>
      <c r="E32" s="16" t="s">
        <v>102</v>
      </c>
      <c r="F32" s="16" t="s">
        <v>656</v>
      </c>
      <c r="G32" s="16" t="s">
        <v>652</v>
      </c>
      <c r="H32" s="17">
        <v>104</v>
      </c>
      <c r="I32" s="17">
        <v>64</v>
      </c>
    </row>
    <row r="33" spans="2:9" x14ac:dyDescent="0.3">
      <c r="B33" s="19">
        <v>14</v>
      </c>
      <c r="C33" s="20" t="s">
        <v>37</v>
      </c>
      <c r="D33" s="20" t="s">
        <v>103</v>
      </c>
      <c r="E33" s="20" t="s">
        <v>104</v>
      </c>
      <c r="F33" s="20" t="s">
        <v>644</v>
      </c>
      <c r="G33" s="20" t="s">
        <v>644</v>
      </c>
      <c r="H33" s="21">
        <v>165</v>
      </c>
      <c r="I33" s="21">
        <v>74</v>
      </c>
    </row>
    <row r="34" spans="2:9" x14ac:dyDescent="0.3">
      <c r="B34" s="15">
        <v>481</v>
      </c>
      <c r="C34" s="16" t="s">
        <v>37</v>
      </c>
      <c r="D34" s="16" t="s">
        <v>105</v>
      </c>
      <c r="E34" s="16" t="s">
        <v>106</v>
      </c>
      <c r="F34" s="16" t="s">
        <v>644</v>
      </c>
      <c r="G34" s="16" t="s">
        <v>644</v>
      </c>
      <c r="H34" s="17">
        <v>123</v>
      </c>
      <c r="I34" s="17">
        <v>64</v>
      </c>
    </row>
    <row r="35" spans="2:9" x14ac:dyDescent="0.3">
      <c r="B35" s="19">
        <v>16</v>
      </c>
      <c r="C35" s="20" t="s">
        <v>37</v>
      </c>
      <c r="D35" s="20" t="s">
        <v>107</v>
      </c>
      <c r="E35" s="20" t="s">
        <v>108</v>
      </c>
      <c r="F35" s="20" t="s">
        <v>644</v>
      </c>
      <c r="G35" s="20" t="s">
        <v>644</v>
      </c>
      <c r="H35" s="21">
        <v>120</v>
      </c>
      <c r="I35" s="21">
        <v>64</v>
      </c>
    </row>
    <row r="36" spans="2:9" x14ac:dyDescent="0.3">
      <c r="B36" s="15">
        <v>20</v>
      </c>
      <c r="C36" s="16" t="s">
        <v>37</v>
      </c>
      <c r="D36" s="16" t="s">
        <v>109</v>
      </c>
      <c r="E36" s="16" t="s">
        <v>110</v>
      </c>
      <c r="F36" s="16" t="s">
        <v>645</v>
      </c>
      <c r="G36" s="16" t="s">
        <v>657</v>
      </c>
      <c r="H36" s="17">
        <v>130</v>
      </c>
      <c r="I36" s="17">
        <v>69</v>
      </c>
    </row>
    <row r="37" spans="2:9" x14ac:dyDescent="0.3">
      <c r="B37" s="15">
        <v>20</v>
      </c>
      <c r="C37" s="16" t="s">
        <v>37</v>
      </c>
      <c r="D37" s="16" t="s">
        <v>109</v>
      </c>
      <c r="E37" s="16" t="s">
        <v>110</v>
      </c>
      <c r="F37" s="16" t="s">
        <v>658</v>
      </c>
      <c r="G37" s="16" t="s">
        <v>661</v>
      </c>
      <c r="H37" s="17">
        <v>116</v>
      </c>
      <c r="I37" s="17">
        <v>69</v>
      </c>
    </row>
    <row r="38" spans="2:9" x14ac:dyDescent="0.3">
      <c r="B38" s="15">
        <v>20</v>
      </c>
      <c r="C38" s="16" t="s">
        <v>37</v>
      </c>
      <c r="D38" s="16" t="s">
        <v>109</v>
      </c>
      <c r="E38" s="16" t="s">
        <v>110</v>
      </c>
      <c r="F38" s="16" t="s">
        <v>662</v>
      </c>
      <c r="G38" s="16" t="s">
        <v>652</v>
      </c>
      <c r="H38" s="17">
        <v>130</v>
      </c>
      <c r="I38" s="17">
        <v>69</v>
      </c>
    </row>
    <row r="39" spans="2:9" x14ac:dyDescent="0.3">
      <c r="B39" s="19">
        <v>461</v>
      </c>
      <c r="C39" s="20" t="s">
        <v>37</v>
      </c>
      <c r="D39" s="20" t="s">
        <v>111</v>
      </c>
      <c r="E39" s="20" t="s">
        <v>112</v>
      </c>
      <c r="F39" s="20" t="s">
        <v>645</v>
      </c>
      <c r="G39" s="20" t="s">
        <v>648</v>
      </c>
      <c r="H39" s="21">
        <v>118</v>
      </c>
      <c r="I39" s="21">
        <v>69</v>
      </c>
    </row>
    <row r="40" spans="2:9" x14ac:dyDescent="0.3">
      <c r="B40" s="19">
        <v>461</v>
      </c>
      <c r="C40" s="20" t="s">
        <v>37</v>
      </c>
      <c r="D40" s="20" t="s">
        <v>111</v>
      </c>
      <c r="E40" s="20" t="s">
        <v>112</v>
      </c>
      <c r="F40" s="20" t="s">
        <v>649</v>
      </c>
      <c r="G40" s="20" t="s">
        <v>663</v>
      </c>
      <c r="H40" s="21">
        <v>169</v>
      </c>
      <c r="I40" s="21">
        <v>69</v>
      </c>
    </row>
    <row r="41" spans="2:9" x14ac:dyDescent="0.3">
      <c r="B41" s="19">
        <v>461</v>
      </c>
      <c r="C41" s="20" t="s">
        <v>37</v>
      </c>
      <c r="D41" s="20" t="s">
        <v>111</v>
      </c>
      <c r="E41" s="20" t="s">
        <v>112</v>
      </c>
      <c r="F41" s="20" t="s">
        <v>664</v>
      </c>
      <c r="G41" s="20" t="s">
        <v>652</v>
      </c>
      <c r="H41" s="21">
        <v>118</v>
      </c>
      <c r="I41" s="21">
        <v>69</v>
      </c>
    </row>
    <row r="42" spans="2:9" x14ac:dyDescent="0.3">
      <c r="B42" s="15">
        <v>21</v>
      </c>
      <c r="C42" s="16" t="s">
        <v>37</v>
      </c>
      <c r="D42" s="16" t="s">
        <v>113</v>
      </c>
      <c r="E42" s="16" t="s">
        <v>113</v>
      </c>
      <c r="F42" s="16" t="s">
        <v>644</v>
      </c>
      <c r="G42" s="16" t="s">
        <v>644</v>
      </c>
      <c r="H42" s="17">
        <v>113</v>
      </c>
      <c r="I42" s="17">
        <v>69</v>
      </c>
    </row>
    <row r="43" spans="2:9" x14ac:dyDescent="0.3">
      <c r="B43" s="19">
        <v>22</v>
      </c>
      <c r="C43" s="20" t="s">
        <v>37</v>
      </c>
      <c r="D43" s="20" t="s">
        <v>114</v>
      </c>
      <c r="E43" s="20" t="s">
        <v>115</v>
      </c>
      <c r="F43" s="20" t="s">
        <v>645</v>
      </c>
      <c r="G43" s="20" t="s">
        <v>657</v>
      </c>
      <c r="H43" s="21">
        <v>182</v>
      </c>
      <c r="I43" s="21">
        <v>74</v>
      </c>
    </row>
    <row r="44" spans="2:9" x14ac:dyDescent="0.3">
      <c r="B44" s="19">
        <v>22</v>
      </c>
      <c r="C44" s="20" t="s">
        <v>37</v>
      </c>
      <c r="D44" s="20" t="s">
        <v>114</v>
      </c>
      <c r="E44" s="20" t="s">
        <v>115</v>
      </c>
      <c r="F44" s="20" t="s">
        <v>658</v>
      </c>
      <c r="G44" s="20" t="s">
        <v>653</v>
      </c>
      <c r="H44" s="21">
        <v>168</v>
      </c>
      <c r="I44" s="21">
        <v>74</v>
      </c>
    </row>
    <row r="45" spans="2:9" x14ac:dyDescent="0.3">
      <c r="B45" s="19">
        <v>22</v>
      </c>
      <c r="C45" s="20" t="s">
        <v>37</v>
      </c>
      <c r="D45" s="20" t="s">
        <v>114</v>
      </c>
      <c r="E45" s="20" t="s">
        <v>115</v>
      </c>
      <c r="F45" s="20" t="s">
        <v>654</v>
      </c>
      <c r="G45" s="20" t="s">
        <v>652</v>
      </c>
      <c r="H45" s="21">
        <v>182</v>
      </c>
      <c r="I45" s="21">
        <v>74</v>
      </c>
    </row>
    <row r="46" spans="2:9" x14ac:dyDescent="0.3">
      <c r="B46" s="15">
        <v>23</v>
      </c>
      <c r="C46" s="16" t="s">
        <v>37</v>
      </c>
      <c r="D46" s="16" t="s">
        <v>116</v>
      </c>
      <c r="E46" s="16" t="s">
        <v>117</v>
      </c>
      <c r="F46" s="16" t="s">
        <v>645</v>
      </c>
      <c r="G46" s="16" t="s">
        <v>665</v>
      </c>
      <c r="H46" s="17">
        <v>138</v>
      </c>
      <c r="I46" s="17">
        <v>79</v>
      </c>
    </row>
    <row r="47" spans="2:9" x14ac:dyDescent="0.3">
      <c r="B47" s="15">
        <v>23</v>
      </c>
      <c r="C47" s="16" t="s">
        <v>37</v>
      </c>
      <c r="D47" s="16" t="s">
        <v>116</v>
      </c>
      <c r="E47" s="16" t="s">
        <v>117</v>
      </c>
      <c r="F47" s="16" t="s">
        <v>666</v>
      </c>
      <c r="G47" s="16" t="s">
        <v>667</v>
      </c>
      <c r="H47" s="17">
        <v>156</v>
      </c>
      <c r="I47" s="17">
        <v>79</v>
      </c>
    </row>
    <row r="48" spans="2:9" x14ac:dyDescent="0.3">
      <c r="B48" s="15">
        <v>23</v>
      </c>
      <c r="C48" s="16" t="s">
        <v>37</v>
      </c>
      <c r="D48" s="16" t="s">
        <v>116</v>
      </c>
      <c r="E48" s="16" t="s">
        <v>117</v>
      </c>
      <c r="F48" s="16" t="s">
        <v>668</v>
      </c>
      <c r="G48" s="16" t="s">
        <v>652</v>
      </c>
      <c r="H48" s="17">
        <v>138</v>
      </c>
      <c r="I48" s="17">
        <v>79</v>
      </c>
    </row>
    <row r="49" spans="2:9" x14ac:dyDescent="0.3">
      <c r="B49" s="19">
        <v>24</v>
      </c>
      <c r="C49" s="20" t="s">
        <v>37</v>
      </c>
      <c r="D49" s="20" t="s">
        <v>118</v>
      </c>
      <c r="E49" s="20" t="s">
        <v>119</v>
      </c>
      <c r="F49" s="20" t="s">
        <v>645</v>
      </c>
      <c r="G49" s="20" t="s">
        <v>657</v>
      </c>
      <c r="H49" s="21">
        <v>189</v>
      </c>
      <c r="I49" s="21">
        <v>74</v>
      </c>
    </row>
    <row r="50" spans="2:9" x14ac:dyDescent="0.3">
      <c r="B50" s="19">
        <v>24</v>
      </c>
      <c r="C50" s="20" t="s">
        <v>37</v>
      </c>
      <c r="D50" s="20" t="s">
        <v>118</v>
      </c>
      <c r="E50" s="20" t="s">
        <v>119</v>
      </c>
      <c r="F50" s="20" t="s">
        <v>658</v>
      </c>
      <c r="G50" s="20" t="s">
        <v>648</v>
      </c>
      <c r="H50" s="21">
        <v>166</v>
      </c>
      <c r="I50" s="21">
        <v>74</v>
      </c>
    </row>
    <row r="51" spans="2:9" x14ac:dyDescent="0.3">
      <c r="B51" s="19">
        <v>24</v>
      </c>
      <c r="C51" s="20" t="s">
        <v>37</v>
      </c>
      <c r="D51" s="20" t="s">
        <v>118</v>
      </c>
      <c r="E51" s="20" t="s">
        <v>119</v>
      </c>
      <c r="F51" s="20" t="s">
        <v>649</v>
      </c>
      <c r="G51" s="20" t="s">
        <v>652</v>
      </c>
      <c r="H51" s="21">
        <v>189</v>
      </c>
      <c r="I51" s="21">
        <v>74</v>
      </c>
    </row>
    <row r="52" spans="2:9" x14ac:dyDescent="0.3">
      <c r="B52" s="15">
        <v>26</v>
      </c>
      <c r="C52" s="16" t="s">
        <v>37</v>
      </c>
      <c r="D52" s="16" t="s">
        <v>120</v>
      </c>
      <c r="E52" s="16" t="s">
        <v>120</v>
      </c>
      <c r="F52" s="16" t="s">
        <v>645</v>
      </c>
      <c r="G52" s="16" t="s">
        <v>648</v>
      </c>
      <c r="H52" s="17">
        <v>166</v>
      </c>
      <c r="I52" s="17">
        <v>74</v>
      </c>
    </row>
    <row r="53" spans="2:9" x14ac:dyDescent="0.3">
      <c r="B53" s="15">
        <v>26</v>
      </c>
      <c r="C53" s="16" t="s">
        <v>37</v>
      </c>
      <c r="D53" s="16" t="s">
        <v>120</v>
      </c>
      <c r="E53" s="16" t="s">
        <v>120</v>
      </c>
      <c r="F53" s="16" t="s">
        <v>649</v>
      </c>
      <c r="G53" s="16" t="s">
        <v>663</v>
      </c>
      <c r="H53" s="17">
        <v>240</v>
      </c>
      <c r="I53" s="17">
        <v>74</v>
      </c>
    </row>
    <row r="54" spans="2:9" x14ac:dyDescent="0.3">
      <c r="B54" s="15">
        <v>26</v>
      </c>
      <c r="C54" s="16" t="s">
        <v>37</v>
      </c>
      <c r="D54" s="16" t="s">
        <v>120</v>
      </c>
      <c r="E54" s="16" t="s">
        <v>120</v>
      </c>
      <c r="F54" s="16" t="s">
        <v>664</v>
      </c>
      <c r="G54" s="16" t="s">
        <v>652</v>
      </c>
      <c r="H54" s="17">
        <v>166</v>
      </c>
      <c r="I54" s="17">
        <v>74</v>
      </c>
    </row>
    <row r="55" spans="2:9" x14ac:dyDescent="0.3">
      <c r="B55" s="19">
        <v>27</v>
      </c>
      <c r="C55" s="20" t="s">
        <v>37</v>
      </c>
      <c r="D55" s="20" t="s">
        <v>121</v>
      </c>
      <c r="E55" s="20" t="s">
        <v>121</v>
      </c>
      <c r="F55" s="20" t="s">
        <v>645</v>
      </c>
      <c r="G55" s="20" t="s">
        <v>665</v>
      </c>
      <c r="H55" s="21">
        <v>231</v>
      </c>
      <c r="I55" s="21">
        <v>79</v>
      </c>
    </row>
    <row r="56" spans="2:9" x14ac:dyDescent="0.3">
      <c r="B56" s="19">
        <v>27</v>
      </c>
      <c r="C56" s="20" t="s">
        <v>37</v>
      </c>
      <c r="D56" s="20" t="s">
        <v>121</v>
      </c>
      <c r="E56" s="20" t="s">
        <v>121</v>
      </c>
      <c r="F56" s="20" t="s">
        <v>666</v>
      </c>
      <c r="G56" s="20" t="s">
        <v>646</v>
      </c>
      <c r="H56" s="21">
        <v>189</v>
      </c>
      <c r="I56" s="21">
        <v>79</v>
      </c>
    </row>
    <row r="57" spans="2:9" x14ac:dyDescent="0.3">
      <c r="B57" s="19">
        <v>27</v>
      </c>
      <c r="C57" s="20" t="s">
        <v>37</v>
      </c>
      <c r="D57" s="20" t="s">
        <v>121</v>
      </c>
      <c r="E57" s="20" t="s">
        <v>121</v>
      </c>
      <c r="F57" s="20" t="s">
        <v>647</v>
      </c>
      <c r="G57" s="20" t="s">
        <v>652</v>
      </c>
      <c r="H57" s="21">
        <v>231</v>
      </c>
      <c r="I57" s="21">
        <v>79</v>
      </c>
    </row>
    <row r="58" spans="2:9" x14ac:dyDescent="0.3">
      <c r="B58" s="15">
        <v>28</v>
      </c>
      <c r="C58" s="16" t="s">
        <v>37</v>
      </c>
      <c r="D58" s="16" t="s">
        <v>122</v>
      </c>
      <c r="E58" s="16" t="s">
        <v>123</v>
      </c>
      <c r="F58" s="16" t="s">
        <v>645</v>
      </c>
      <c r="G58" s="16" t="s">
        <v>659</v>
      </c>
      <c r="H58" s="17">
        <v>111</v>
      </c>
      <c r="I58" s="17">
        <v>69</v>
      </c>
    </row>
    <row r="59" spans="2:9" x14ac:dyDescent="0.3">
      <c r="B59" s="15">
        <v>28</v>
      </c>
      <c r="C59" s="16" t="s">
        <v>37</v>
      </c>
      <c r="D59" s="16" t="s">
        <v>122</v>
      </c>
      <c r="E59" s="16" t="s">
        <v>123</v>
      </c>
      <c r="F59" s="16" t="s">
        <v>660</v>
      </c>
      <c r="G59" s="16" t="s">
        <v>652</v>
      </c>
      <c r="H59" s="17">
        <v>139</v>
      </c>
      <c r="I59" s="17">
        <v>69</v>
      </c>
    </row>
    <row r="60" spans="2:9" x14ac:dyDescent="0.3">
      <c r="B60" s="19">
        <v>29</v>
      </c>
      <c r="C60" s="20" t="s">
        <v>37</v>
      </c>
      <c r="D60" s="20" t="s">
        <v>124</v>
      </c>
      <c r="E60" s="20" t="s">
        <v>125</v>
      </c>
      <c r="F60" s="20" t="s">
        <v>644</v>
      </c>
      <c r="G60" s="20" t="s">
        <v>644</v>
      </c>
      <c r="H60" s="21">
        <v>189</v>
      </c>
      <c r="I60" s="21">
        <v>74</v>
      </c>
    </row>
    <row r="61" spans="2:9" x14ac:dyDescent="0.3">
      <c r="B61" s="15">
        <v>30</v>
      </c>
      <c r="C61" s="16" t="s">
        <v>37</v>
      </c>
      <c r="D61" s="16" t="s">
        <v>126</v>
      </c>
      <c r="E61" s="16" t="s">
        <v>127</v>
      </c>
      <c r="F61" s="16" t="s">
        <v>645</v>
      </c>
      <c r="G61" s="16" t="s">
        <v>659</v>
      </c>
      <c r="H61" s="17">
        <v>165</v>
      </c>
      <c r="I61" s="17">
        <v>69</v>
      </c>
    </row>
    <row r="62" spans="2:9" x14ac:dyDescent="0.3">
      <c r="B62" s="15">
        <v>30</v>
      </c>
      <c r="C62" s="16" t="s">
        <v>37</v>
      </c>
      <c r="D62" s="16" t="s">
        <v>126</v>
      </c>
      <c r="E62" s="16" t="s">
        <v>127</v>
      </c>
      <c r="F62" s="16" t="s">
        <v>660</v>
      </c>
      <c r="G62" s="16" t="s">
        <v>652</v>
      </c>
      <c r="H62" s="17">
        <v>126</v>
      </c>
      <c r="I62" s="17">
        <v>69</v>
      </c>
    </row>
    <row r="63" spans="2:9" x14ac:dyDescent="0.3">
      <c r="B63" s="19">
        <v>31</v>
      </c>
      <c r="C63" s="20" t="s">
        <v>37</v>
      </c>
      <c r="D63" s="20" t="s">
        <v>128</v>
      </c>
      <c r="E63" s="20" t="s">
        <v>129</v>
      </c>
      <c r="F63" s="20" t="s">
        <v>644</v>
      </c>
      <c r="G63" s="20" t="s">
        <v>644</v>
      </c>
      <c r="H63" s="21">
        <v>133</v>
      </c>
      <c r="I63" s="21">
        <v>79</v>
      </c>
    </row>
    <row r="64" spans="2:9" x14ac:dyDescent="0.3">
      <c r="B64" s="15">
        <v>33</v>
      </c>
      <c r="C64" s="16" t="s">
        <v>37</v>
      </c>
      <c r="D64" s="16" t="s">
        <v>130</v>
      </c>
      <c r="E64" s="16" t="s">
        <v>130</v>
      </c>
      <c r="F64" s="16" t="s">
        <v>644</v>
      </c>
      <c r="G64" s="16" t="s">
        <v>644</v>
      </c>
      <c r="H64" s="17">
        <v>145</v>
      </c>
      <c r="I64" s="17">
        <v>69</v>
      </c>
    </row>
    <row r="65" spans="2:9" x14ac:dyDescent="0.3">
      <c r="B65" s="19">
        <v>34</v>
      </c>
      <c r="C65" s="20" t="s">
        <v>37</v>
      </c>
      <c r="D65" s="20" t="s">
        <v>131</v>
      </c>
      <c r="E65" s="20" t="s">
        <v>131</v>
      </c>
      <c r="F65" s="20" t="s">
        <v>645</v>
      </c>
      <c r="G65" s="20" t="s">
        <v>661</v>
      </c>
      <c r="H65" s="21">
        <v>161</v>
      </c>
      <c r="I65" s="21">
        <v>74</v>
      </c>
    </row>
    <row r="66" spans="2:9" x14ac:dyDescent="0.3">
      <c r="B66" s="19">
        <v>34</v>
      </c>
      <c r="C66" s="20" t="s">
        <v>37</v>
      </c>
      <c r="D66" s="20" t="s">
        <v>131</v>
      </c>
      <c r="E66" s="20" t="s">
        <v>131</v>
      </c>
      <c r="F66" s="20" t="s">
        <v>662</v>
      </c>
      <c r="G66" s="20" t="s">
        <v>648</v>
      </c>
      <c r="H66" s="21">
        <v>181</v>
      </c>
      <c r="I66" s="21">
        <v>74</v>
      </c>
    </row>
    <row r="67" spans="2:9" x14ac:dyDescent="0.3">
      <c r="B67" s="19">
        <v>34</v>
      </c>
      <c r="C67" s="20" t="s">
        <v>37</v>
      </c>
      <c r="D67" s="20" t="s">
        <v>131</v>
      </c>
      <c r="E67" s="20" t="s">
        <v>131</v>
      </c>
      <c r="F67" s="20" t="s">
        <v>649</v>
      </c>
      <c r="G67" s="20" t="s">
        <v>663</v>
      </c>
      <c r="H67" s="21">
        <v>186</v>
      </c>
      <c r="I67" s="21">
        <v>74</v>
      </c>
    </row>
    <row r="68" spans="2:9" x14ac:dyDescent="0.3">
      <c r="B68" s="19">
        <v>34</v>
      </c>
      <c r="C68" s="20" t="s">
        <v>37</v>
      </c>
      <c r="D68" s="20" t="s">
        <v>131</v>
      </c>
      <c r="E68" s="20" t="s">
        <v>131</v>
      </c>
      <c r="F68" s="20" t="s">
        <v>664</v>
      </c>
      <c r="G68" s="20" t="s">
        <v>652</v>
      </c>
      <c r="H68" s="21">
        <v>161</v>
      </c>
      <c r="I68" s="21">
        <v>74</v>
      </c>
    </row>
    <row r="69" spans="2:9" x14ac:dyDescent="0.3">
      <c r="B69" s="15">
        <v>35</v>
      </c>
      <c r="C69" s="16" t="s">
        <v>37</v>
      </c>
      <c r="D69" s="16" t="s">
        <v>132</v>
      </c>
      <c r="E69" s="16" t="s">
        <v>132</v>
      </c>
      <c r="F69" s="16" t="s">
        <v>645</v>
      </c>
      <c r="G69" s="16" t="s">
        <v>653</v>
      </c>
      <c r="H69" s="17">
        <v>288</v>
      </c>
      <c r="I69" s="17">
        <v>79</v>
      </c>
    </row>
    <row r="70" spans="2:9" x14ac:dyDescent="0.3">
      <c r="B70" s="15">
        <v>35</v>
      </c>
      <c r="C70" s="16" t="s">
        <v>37</v>
      </c>
      <c r="D70" s="16" t="s">
        <v>132</v>
      </c>
      <c r="E70" s="16" t="s">
        <v>132</v>
      </c>
      <c r="F70" s="16" t="s">
        <v>654</v>
      </c>
      <c r="G70" s="16" t="s">
        <v>655</v>
      </c>
      <c r="H70" s="17">
        <v>333</v>
      </c>
      <c r="I70" s="17">
        <v>79</v>
      </c>
    </row>
    <row r="71" spans="2:9" x14ac:dyDescent="0.3">
      <c r="B71" s="15">
        <v>35</v>
      </c>
      <c r="C71" s="16" t="s">
        <v>37</v>
      </c>
      <c r="D71" s="16" t="s">
        <v>132</v>
      </c>
      <c r="E71" s="16" t="s">
        <v>132</v>
      </c>
      <c r="F71" s="16" t="s">
        <v>656</v>
      </c>
      <c r="G71" s="16" t="s">
        <v>663</v>
      </c>
      <c r="H71" s="17">
        <v>270</v>
      </c>
      <c r="I71" s="17">
        <v>79</v>
      </c>
    </row>
    <row r="72" spans="2:9" x14ac:dyDescent="0.3">
      <c r="B72" s="15">
        <v>35</v>
      </c>
      <c r="C72" s="16" t="s">
        <v>37</v>
      </c>
      <c r="D72" s="16" t="s">
        <v>132</v>
      </c>
      <c r="E72" s="16" t="s">
        <v>132</v>
      </c>
      <c r="F72" s="16" t="s">
        <v>664</v>
      </c>
      <c r="G72" s="16" t="s">
        <v>652</v>
      </c>
      <c r="H72" s="17">
        <v>288</v>
      </c>
      <c r="I72" s="17">
        <v>79</v>
      </c>
    </row>
    <row r="73" spans="2:9" x14ac:dyDescent="0.3">
      <c r="B73" s="19">
        <v>36</v>
      </c>
      <c r="C73" s="20" t="s">
        <v>37</v>
      </c>
      <c r="D73" s="20" t="s">
        <v>133</v>
      </c>
      <c r="E73" s="20" t="s">
        <v>133</v>
      </c>
      <c r="F73" s="20" t="s">
        <v>645</v>
      </c>
      <c r="G73" s="20" t="s">
        <v>648</v>
      </c>
      <c r="H73" s="21">
        <v>149</v>
      </c>
      <c r="I73" s="21">
        <v>74</v>
      </c>
    </row>
    <row r="74" spans="2:9" x14ac:dyDescent="0.3">
      <c r="B74" s="19">
        <v>36</v>
      </c>
      <c r="C74" s="20" t="s">
        <v>37</v>
      </c>
      <c r="D74" s="20" t="s">
        <v>133</v>
      </c>
      <c r="E74" s="20" t="s">
        <v>133</v>
      </c>
      <c r="F74" s="20" t="s">
        <v>649</v>
      </c>
      <c r="G74" s="20" t="s">
        <v>663</v>
      </c>
      <c r="H74" s="21">
        <v>191</v>
      </c>
      <c r="I74" s="21">
        <v>74</v>
      </c>
    </row>
    <row r="75" spans="2:9" x14ac:dyDescent="0.3">
      <c r="B75" s="19">
        <v>36</v>
      </c>
      <c r="C75" s="20" t="s">
        <v>37</v>
      </c>
      <c r="D75" s="20" t="s">
        <v>133</v>
      </c>
      <c r="E75" s="20" t="s">
        <v>133</v>
      </c>
      <c r="F75" s="20" t="s">
        <v>664</v>
      </c>
      <c r="G75" s="20" t="s">
        <v>652</v>
      </c>
      <c r="H75" s="21">
        <v>149</v>
      </c>
      <c r="I75" s="21">
        <v>74</v>
      </c>
    </row>
    <row r="76" spans="2:9" x14ac:dyDescent="0.3">
      <c r="B76" s="15">
        <v>37</v>
      </c>
      <c r="C76" s="16" t="s">
        <v>37</v>
      </c>
      <c r="D76" s="16" t="s">
        <v>134</v>
      </c>
      <c r="E76" s="16" t="s">
        <v>135</v>
      </c>
      <c r="F76" s="16" t="s">
        <v>644</v>
      </c>
      <c r="G76" s="16" t="s">
        <v>644</v>
      </c>
      <c r="H76" s="17">
        <v>222</v>
      </c>
      <c r="I76" s="17">
        <v>74</v>
      </c>
    </row>
    <row r="77" spans="2:9" x14ac:dyDescent="0.3">
      <c r="B77" s="19">
        <v>38</v>
      </c>
      <c r="C77" s="20" t="s">
        <v>37</v>
      </c>
      <c r="D77" s="20" t="s">
        <v>136</v>
      </c>
      <c r="E77" s="20" t="s">
        <v>136</v>
      </c>
      <c r="F77" s="20" t="s">
        <v>645</v>
      </c>
      <c r="G77" s="20" t="s">
        <v>667</v>
      </c>
      <c r="H77" s="21">
        <v>214</v>
      </c>
      <c r="I77" s="21">
        <v>74</v>
      </c>
    </row>
    <row r="78" spans="2:9" x14ac:dyDescent="0.3">
      <c r="B78" s="19">
        <v>38</v>
      </c>
      <c r="C78" s="20" t="s">
        <v>37</v>
      </c>
      <c r="D78" s="20" t="s">
        <v>136</v>
      </c>
      <c r="E78" s="20" t="s">
        <v>136</v>
      </c>
      <c r="F78" s="20" t="s">
        <v>668</v>
      </c>
      <c r="G78" s="20" t="s">
        <v>663</v>
      </c>
      <c r="H78" s="21">
        <v>289</v>
      </c>
      <c r="I78" s="21">
        <v>74</v>
      </c>
    </row>
    <row r="79" spans="2:9" x14ac:dyDescent="0.3">
      <c r="B79" s="19">
        <v>38</v>
      </c>
      <c r="C79" s="20" t="s">
        <v>37</v>
      </c>
      <c r="D79" s="20" t="s">
        <v>136</v>
      </c>
      <c r="E79" s="20" t="s">
        <v>136</v>
      </c>
      <c r="F79" s="20" t="s">
        <v>664</v>
      </c>
      <c r="G79" s="20" t="s">
        <v>652</v>
      </c>
      <c r="H79" s="21">
        <v>214</v>
      </c>
      <c r="I79" s="21">
        <v>74</v>
      </c>
    </row>
    <row r="80" spans="2:9" x14ac:dyDescent="0.3">
      <c r="B80" s="15">
        <v>39</v>
      </c>
      <c r="C80" s="16" t="s">
        <v>37</v>
      </c>
      <c r="D80" s="16" t="s">
        <v>137</v>
      </c>
      <c r="E80" s="16" t="s">
        <v>137</v>
      </c>
      <c r="F80" s="16" t="s">
        <v>645</v>
      </c>
      <c r="G80" s="16" t="s">
        <v>648</v>
      </c>
      <c r="H80" s="17">
        <v>128</v>
      </c>
      <c r="I80" s="17">
        <v>69</v>
      </c>
    </row>
    <row r="81" spans="2:9" x14ac:dyDescent="0.3">
      <c r="B81" s="15">
        <v>39</v>
      </c>
      <c r="C81" s="16" t="s">
        <v>37</v>
      </c>
      <c r="D81" s="16" t="s">
        <v>137</v>
      </c>
      <c r="E81" s="16" t="s">
        <v>137</v>
      </c>
      <c r="F81" s="16" t="s">
        <v>649</v>
      </c>
      <c r="G81" s="16" t="s">
        <v>663</v>
      </c>
      <c r="H81" s="17">
        <v>172</v>
      </c>
      <c r="I81" s="17">
        <v>69</v>
      </c>
    </row>
    <row r="82" spans="2:9" x14ac:dyDescent="0.3">
      <c r="B82" s="15">
        <v>39</v>
      </c>
      <c r="C82" s="16" t="s">
        <v>37</v>
      </c>
      <c r="D82" s="16" t="s">
        <v>137</v>
      </c>
      <c r="E82" s="16" t="s">
        <v>137</v>
      </c>
      <c r="F82" s="16" t="s">
        <v>664</v>
      </c>
      <c r="G82" s="16" t="s">
        <v>652</v>
      </c>
      <c r="H82" s="17">
        <v>128</v>
      </c>
      <c r="I82" s="17">
        <v>69</v>
      </c>
    </row>
    <row r="83" spans="2:9" x14ac:dyDescent="0.3">
      <c r="B83" s="19">
        <v>40</v>
      </c>
      <c r="C83" s="20" t="s">
        <v>37</v>
      </c>
      <c r="D83" s="20" t="s">
        <v>138</v>
      </c>
      <c r="E83" s="20" t="s">
        <v>139</v>
      </c>
      <c r="F83" s="20" t="s">
        <v>645</v>
      </c>
      <c r="G83" s="20" t="s">
        <v>648</v>
      </c>
      <c r="H83" s="21">
        <v>239</v>
      </c>
      <c r="I83" s="21">
        <v>79</v>
      </c>
    </row>
    <row r="84" spans="2:9" x14ac:dyDescent="0.3">
      <c r="B84" s="19">
        <v>40</v>
      </c>
      <c r="C84" s="20" t="s">
        <v>37</v>
      </c>
      <c r="D84" s="20" t="s">
        <v>138</v>
      </c>
      <c r="E84" s="20" t="s">
        <v>139</v>
      </c>
      <c r="F84" s="20" t="s">
        <v>649</v>
      </c>
      <c r="G84" s="20" t="s">
        <v>663</v>
      </c>
      <c r="H84" s="21">
        <v>284</v>
      </c>
      <c r="I84" s="21">
        <v>79</v>
      </c>
    </row>
    <row r="85" spans="2:9" x14ac:dyDescent="0.3">
      <c r="B85" s="19">
        <v>40</v>
      </c>
      <c r="C85" s="20" t="s">
        <v>37</v>
      </c>
      <c r="D85" s="20" t="s">
        <v>138</v>
      </c>
      <c r="E85" s="20" t="s">
        <v>139</v>
      </c>
      <c r="F85" s="20" t="s">
        <v>664</v>
      </c>
      <c r="G85" s="20" t="s">
        <v>652</v>
      </c>
      <c r="H85" s="21">
        <v>239</v>
      </c>
      <c r="I85" s="21">
        <v>79</v>
      </c>
    </row>
    <row r="86" spans="2:9" x14ac:dyDescent="0.3">
      <c r="B86" s="15">
        <v>41</v>
      </c>
      <c r="C86" s="16" t="s">
        <v>37</v>
      </c>
      <c r="D86" s="16" t="s">
        <v>140</v>
      </c>
      <c r="E86" s="16" t="s">
        <v>141</v>
      </c>
      <c r="F86" s="16" t="s">
        <v>644</v>
      </c>
      <c r="G86" s="16" t="s">
        <v>644</v>
      </c>
      <c r="H86" s="17">
        <v>157</v>
      </c>
      <c r="I86" s="17">
        <v>74</v>
      </c>
    </row>
    <row r="87" spans="2:9" x14ac:dyDescent="0.3">
      <c r="B87" s="19">
        <v>42</v>
      </c>
      <c r="C87" s="20" t="s">
        <v>37</v>
      </c>
      <c r="D87" s="20" t="s">
        <v>142</v>
      </c>
      <c r="E87" s="20" t="s">
        <v>143</v>
      </c>
      <c r="F87" s="20" t="s">
        <v>645</v>
      </c>
      <c r="G87" s="20" t="s">
        <v>653</v>
      </c>
      <c r="H87" s="21">
        <v>148</v>
      </c>
      <c r="I87" s="21">
        <v>74</v>
      </c>
    </row>
    <row r="88" spans="2:9" x14ac:dyDescent="0.3">
      <c r="B88" s="19">
        <v>42</v>
      </c>
      <c r="C88" s="20" t="s">
        <v>37</v>
      </c>
      <c r="D88" s="20" t="s">
        <v>142</v>
      </c>
      <c r="E88" s="20" t="s">
        <v>143</v>
      </c>
      <c r="F88" s="20" t="s">
        <v>654</v>
      </c>
      <c r="G88" s="20" t="s">
        <v>667</v>
      </c>
      <c r="H88" s="21">
        <v>121</v>
      </c>
      <c r="I88" s="21">
        <v>74</v>
      </c>
    </row>
    <row r="89" spans="2:9" x14ac:dyDescent="0.3">
      <c r="B89" s="19">
        <v>42</v>
      </c>
      <c r="C89" s="20" t="s">
        <v>37</v>
      </c>
      <c r="D89" s="20" t="s">
        <v>142</v>
      </c>
      <c r="E89" s="20" t="s">
        <v>143</v>
      </c>
      <c r="F89" s="20" t="s">
        <v>668</v>
      </c>
      <c r="G89" s="20" t="s">
        <v>652</v>
      </c>
      <c r="H89" s="21">
        <v>148</v>
      </c>
      <c r="I89" s="21">
        <v>74</v>
      </c>
    </row>
    <row r="90" spans="2:9" x14ac:dyDescent="0.3">
      <c r="B90" s="15">
        <v>43</v>
      </c>
      <c r="C90" s="16" t="s">
        <v>37</v>
      </c>
      <c r="D90" s="16" t="s">
        <v>144</v>
      </c>
      <c r="E90" s="16" t="s">
        <v>145</v>
      </c>
      <c r="F90" s="16" t="s">
        <v>644</v>
      </c>
      <c r="G90" s="16" t="s">
        <v>644</v>
      </c>
      <c r="H90" s="17">
        <v>140</v>
      </c>
      <c r="I90" s="17">
        <v>74</v>
      </c>
    </row>
    <row r="91" spans="2:9" x14ac:dyDescent="0.3">
      <c r="B91" s="19">
        <v>44</v>
      </c>
      <c r="C91" s="20" t="s">
        <v>37</v>
      </c>
      <c r="D91" s="20" t="s">
        <v>146</v>
      </c>
      <c r="E91" s="20" t="s">
        <v>147</v>
      </c>
      <c r="F91" s="20" t="s">
        <v>644</v>
      </c>
      <c r="G91" s="20" t="s">
        <v>644</v>
      </c>
      <c r="H91" s="21">
        <v>245</v>
      </c>
      <c r="I91" s="21">
        <v>74</v>
      </c>
    </row>
    <row r="92" spans="2:9" x14ac:dyDescent="0.3">
      <c r="B92" s="15">
        <v>45</v>
      </c>
      <c r="C92" s="16" t="s">
        <v>37</v>
      </c>
      <c r="D92" s="16" t="s">
        <v>148</v>
      </c>
      <c r="E92" s="16" t="s">
        <v>149</v>
      </c>
      <c r="F92" s="16" t="s">
        <v>644</v>
      </c>
      <c r="G92" s="16" t="s">
        <v>644</v>
      </c>
      <c r="H92" s="17">
        <v>124</v>
      </c>
      <c r="I92" s="17">
        <v>74</v>
      </c>
    </row>
    <row r="93" spans="2:9" x14ac:dyDescent="0.3">
      <c r="B93" s="19">
        <v>46</v>
      </c>
      <c r="C93" s="20" t="s">
        <v>37</v>
      </c>
      <c r="D93" s="20" t="s">
        <v>150</v>
      </c>
      <c r="E93" s="20" t="s">
        <v>151</v>
      </c>
      <c r="F93" s="20" t="s">
        <v>645</v>
      </c>
      <c r="G93" s="20" t="s">
        <v>646</v>
      </c>
      <c r="H93" s="21">
        <v>154</v>
      </c>
      <c r="I93" s="21">
        <v>79</v>
      </c>
    </row>
    <row r="94" spans="2:9" x14ac:dyDescent="0.3">
      <c r="B94" s="19">
        <v>46</v>
      </c>
      <c r="C94" s="20" t="s">
        <v>37</v>
      </c>
      <c r="D94" s="20" t="s">
        <v>150</v>
      </c>
      <c r="E94" s="20" t="s">
        <v>151</v>
      </c>
      <c r="F94" s="20" t="s">
        <v>647</v>
      </c>
      <c r="G94" s="20" t="s">
        <v>648</v>
      </c>
      <c r="H94" s="21">
        <v>126</v>
      </c>
      <c r="I94" s="21">
        <v>79</v>
      </c>
    </row>
    <row r="95" spans="2:9" x14ac:dyDescent="0.3">
      <c r="B95" s="19">
        <v>46</v>
      </c>
      <c r="C95" s="20" t="s">
        <v>37</v>
      </c>
      <c r="D95" s="20" t="s">
        <v>150</v>
      </c>
      <c r="E95" s="20" t="s">
        <v>151</v>
      </c>
      <c r="F95" s="20" t="s">
        <v>649</v>
      </c>
      <c r="G95" s="20" t="s">
        <v>663</v>
      </c>
      <c r="H95" s="21">
        <v>160</v>
      </c>
      <c r="I95" s="21">
        <v>79</v>
      </c>
    </row>
    <row r="96" spans="2:9" x14ac:dyDescent="0.3">
      <c r="B96" s="19">
        <v>46</v>
      </c>
      <c r="C96" s="20" t="s">
        <v>37</v>
      </c>
      <c r="D96" s="20" t="s">
        <v>150</v>
      </c>
      <c r="E96" s="20" t="s">
        <v>151</v>
      </c>
      <c r="F96" s="20" t="s">
        <v>664</v>
      </c>
      <c r="G96" s="20" t="s">
        <v>652</v>
      </c>
      <c r="H96" s="21">
        <v>154</v>
      </c>
      <c r="I96" s="21">
        <v>79</v>
      </c>
    </row>
    <row r="97" spans="2:9" x14ac:dyDescent="0.3">
      <c r="B97" s="15">
        <v>47</v>
      </c>
      <c r="C97" s="16" t="s">
        <v>37</v>
      </c>
      <c r="D97" s="16" t="s">
        <v>152</v>
      </c>
      <c r="E97" s="16" t="s">
        <v>153</v>
      </c>
      <c r="F97" s="16" t="s">
        <v>644</v>
      </c>
      <c r="G97" s="16" t="s">
        <v>644</v>
      </c>
      <c r="H97" s="17">
        <v>125</v>
      </c>
      <c r="I97" s="17">
        <v>69</v>
      </c>
    </row>
    <row r="98" spans="2:9" x14ac:dyDescent="0.3">
      <c r="B98" s="19">
        <v>48</v>
      </c>
      <c r="C98" s="20" t="s">
        <v>37</v>
      </c>
      <c r="D98" s="20" t="s">
        <v>154</v>
      </c>
      <c r="E98" s="20" t="s">
        <v>155</v>
      </c>
      <c r="F98" s="20" t="s">
        <v>644</v>
      </c>
      <c r="G98" s="20" t="s">
        <v>644</v>
      </c>
      <c r="H98" s="21">
        <v>133</v>
      </c>
      <c r="I98" s="21">
        <v>69</v>
      </c>
    </row>
    <row r="99" spans="2:9" x14ac:dyDescent="0.3">
      <c r="B99" s="15">
        <v>49</v>
      </c>
      <c r="C99" s="16" t="s">
        <v>37</v>
      </c>
      <c r="D99" s="16" t="s">
        <v>156</v>
      </c>
      <c r="E99" s="16" t="s">
        <v>157</v>
      </c>
      <c r="F99" s="16" t="s">
        <v>645</v>
      </c>
      <c r="G99" s="16" t="s">
        <v>665</v>
      </c>
      <c r="H99" s="17">
        <v>127</v>
      </c>
      <c r="I99" s="17">
        <v>79</v>
      </c>
    </row>
    <row r="100" spans="2:9" x14ac:dyDescent="0.3">
      <c r="B100" s="15">
        <v>49</v>
      </c>
      <c r="C100" s="16" t="s">
        <v>37</v>
      </c>
      <c r="D100" s="16" t="s">
        <v>156</v>
      </c>
      <c r="E100" s="16" t="s">
        <v>157</v>
      </c>
      <c r="F100" s="16" t="s">
        <v>666</v>
      </c>
      <c r="G100" s="16" t="s">
        <v>663</v>
      </c>
      <c r="H100" s="17">
        <v>141</v>
      </c>
      <c r="I100" s="17">
        <v>79</v>
      </c>
    </row>
    <row r="101" spans="2:9" x14ac:dyDescent="0.3">
      <c r="B101" s="15">
        <v>49</v>
      </c>
      <c r="C101" s="16" t="s">
        <v>37</v>
      </c>
      <c r="D101" s="16" t="s">
        <v>156</v>
      </c>
      <c r="E101" s="16" t="s">
        <v>157</v>
      </c>
      <c r="F101" s="16" t="s">
        <v>664</v>
      </c>
      <c r="G101" s="16" t="s">
        <v>652</v>
      </c>
      <c r="H101" s="17">
        <v>127</v>
      </c>
      <c r="I101" s="17">
        <v>79</v>
      </c>
    </row>
    <row r="102" spans="2:9" x14ac:dyDescent="0.3">
      <c r="B102" s="19">
        <v>50</v>
      </c>
      <c r="C102" s="20" t="s">
        <v>38</v>
      </c>
      <c r="D102" s="20" t="s">
        <v>158</v>
      </c>
      <c r="E102" s="20" t="s">
        <v>159</v>
      </c>
      <c r="F102" s="20" t="s">
        <v>645</v>
      </c>
      <c r="G102" s="20" t="s">
        <v>665</v>
      </c>
      <c r="H102" s="21">
        <v>188</v>
      </c>
      <c r="I102" s="21">
        <v>79</v>
      </c>
    </row>
    <row r="103" spans="2:9" x14ac:dyDescent="0.3">
      <c r="B103" s="19">
        <v>50</v>
      </c>
      <c r="C103" s="20" t="s">
        <v>38</v>
      </c>
      <c r="D103" s="20" t="s">
        <v>158</v>
      </c>
      <c r="E103" s="20" t="s">
        <v>159</v>
      </c>
      <c r="F103" s="20" t="s">
        <v>666</v>
      </c>
      <c r="G103" s="20" t="s">
        <v>655</v>
      </c>
      <c r="H103" s="21">
        <v>375</v>
      </c>
      <c r="I103" s="21">
        <v>79</v>
      </c>
    </row>
    <row r="104" spans="2:9" x14ac:dyDescent="0.3">
      <c r="B104" s="19">
        <v>50</v>
      </c>
      <c r="C104" s="20" t="s">
        <v>38</v>
      </c>
      <c r="D104" s="20" t="s">
        <v>158</v>
      </c>
      <c r="E104" s="20" t="s">
        <v>159</v>
      </c>
      <c r="F104" s="20" t="s">
        <v>656</v>
      </c>
      <c r="G104" s="20" t="s">
        <v>648</v>
      </c>
      <c r="H104" s="21">
        <v>147</v>
      </c>
      <c r="I104" s="21">
        <v>79</v>
      </c>
    </row>
    <row r="105" spans="2:9" x14ac:dyDescent="0.3">
      <c r="B105" s="19">
        <v>50</v>
      </c>
      <c r="C105" s="20" t="s">
        <v>38</v>
      </c>
      <c r="D105" s="20" t="s">
        <v>158</v>
      </c>
      <c r="E105" s="20" t="s">
        <v>159</v>
      </c>
      <c r="F105" s="20" t="s">
        <v>649</v>
      </c>
      <c r="G105" s="20" t="s">
        <v>663</v>
      </c>
      <c r="H105" s="21">
        <v>235</v>
      </c>
      <c r="I105" s="21">
        <v>79</v>
      </c>
    </row>
    <row r="106" spans="2:9" x14ac:dyDescent="0.3">
      <c r="B106" s="19">
        <v>50</v>
      </c>
      <c r="C106" s="20" t="s">
        <v>38</v>
      </c>
      <c r="D106" s="20" t="s">
        <v>158</v>
      </c>
      <c r="E106" s="20" t="s">
        <v>159</v>
      </c>
      <c r="F106" s="20" t="s">
        <v>664</v>
      </c>
      <c r="G106" s="20" t="s">
        <v>652</v>
      </c>
      <c r="H106" s="21">
        <v>188</v>
      </c>
      <c r="I106" s="21">
        <v>79</v>
      </c>
    </row>
    <row r="107" spans="2:9" x14ac:dyDescent="0.3">
      <c r="B107" s="15">
        <v>52</v>
      </c>
      <c r="C107" s="16" t="s">
        <v>38</v>
      </c>
      <c r="D107" s="16" t="s">
        <v>160</v>
      </c>
      <c r="E107" s="16" t="s">
        <v>160</v>
      </c>
      <c r="F107" s="16" t="s">
        <v>645</v>
      </c>
      <c r="G107" s="16" t="s">
        <v>659</v>
      </c>
      <c r="H107" s="17">
        <v>128</v>
      </c>
      <c r="I107" s="17">
        <v>69</v>
      </c>
    </row>
    <row r="108" spans="2:9" x14ac:dyDescent="0.3">
      <c r="B108" s="15">
        <v>52</v>
      </c>
      <c r="C108" s="16" t="s">
        <v>38</v>
      </c>
      <c r="D108" s="16" t="s">
        <v>160</v>
      </c>
      <c r="E108" s="16" t="s">
        <v>160</v>
      </c>
      <c r="F108" s="16" t="s">
        <v>660</v>
      </c>
      <c r="G108" s="16" t="s">
        <v>663</v>
      </c>
      <c r="H108" s="17">
        <v>160</v>
      </c>
      <c r="I108" s="17">
        <v>69</v>
      </c>
    </row>
    <row r="109" spans="2:9" x14ac:dyDescent="0.3">
      <c r="B109" s="15">
        <v>52</v>
      </c>
      <c r="C109" s="16" t="s">
        <v>38</v>
      </c>
      <c r="D109" s="16" t="s">
        <v>160</v>
      </c>
      <c r="E109" s="16" t="s">
        <v>160</v>
      </c>
      <c r="F109" s="16" t="s">
        <v>664</v>
      </c>
      <c r="G109" s="16" t="s">
        <v>652</v>
      </c>
      <c r="H109" s="17">
        <v>128</v>
      </c>
      <c r="I109" s="17">
        <v>69</v>
      </c>
    </row>
    <row r="110" spans="2:9" x14ac:dyDescent="0.3">
      <c r="B110" s="19">
        <v>53</v>
      </c>
      <c r="C110" s="20" t="s">
        <v>38</v>
      </c>
      <c r="D110" s="20" t="s">
        <v>161</v>
      </c>
      <c r="E110" s="20" t="s">
        <v>162</v>
      </c>
      <c r="F110" s="20" t="s">
        <v>645</v>
      </c>
      <c r="G110" s="20" t="s">
        <v>648</v>
      </c>
      <c r="H110" s="21">
        <v>121</v>
      </c>
      <c r="I110" s="21">
        <v>69</v>
      </c>
    </row>
    <row r="111" spans="2:9" x14ac:dyDescent="0.3">
      <c r="B111" s="19">
        <v>53</v>
      </c>
      <c r="C111" s="20" t="s">
        <v>38</v>
      </c>
      <c r="D111" s="20" t="s">
        <v>161</v>
      </c>
      <c r="E111" s="20" t="s">
        <v>162</v>
      </c>
      <c r="F111" s="20" t="s">
        <v>649</v>
      </c>
      <c r="G111" s="20" t="s">
        <v>663</v>
      </c>
      <c r="H111" s="21">
        <v>178</v>
      </c>
      <c r="I111" s="21">
        <v>69</v>
      </c>
    </row>
    <row r="112" spans="2:9" x14ac:dyDescent="0.3">
      <c r="B112" s="19">
        <v>53</v>
      </c>
      <c r="C112" s="20" t="s">
        <v>38</v>
      </c>
      <c r="D112" s="20" t="s">
        <v>161</v>
      </c>
      <c r="E112" s="20" t="s">
        <v>162</v>
      </c>
      <c r="F112" s="20" t="s">
        <v>664</v>
      </c>
      <c r="G112" s="20" t="s">
        <v>652</v>
      </c>
      <c r="H112" s="21">
        <v>121</v>
      </c>
      <c r="I112" s="21">
        <v>69</v>
      </c>
    </row>
    <row r="113" spans="2:9" x14ac:dyDescent="0.3">
      <c r="B113" s="15">
        <v>54</v>
      </c>
      <c r="C113" s="16" t="s">
        <v>38</v>
      </c>
      <c r="D113" s="16" t="s">
        <v>163</v>
      </c>
      <c r="E113" s="16" t="s">
        <v>164</v>
      </c>
      <c r="F113" s="16" t="s">
        <v>645</v>
      </c>
      <c r="G113" s="16" t="s">
        <v>657</v>
      </c>
      <c r="H113" s="17">
        <v>134</v>
      </c>
      <c r="I113" s="17">
        <v>64</v>
      </c>
    </row>
    <row r="114" spans="2:9" x14ac:dyDescent="0.3">
      <c r="B114" s="15">
        <v>54</v>
      </c>
      <c r="C114" s="16" t="s">
        <v>38</v>
      </c>
      <c r="D114" s="16" t="s">
        <v>163</v>
      </c>
      <c r="E114" s="16" t="s">
        <v>164</v>
      </c>
      <c r="F114" s="16" t="s">
        <v>658</v>
      </c>
      <c r="G114" s="16" t="s">
        <v>659</v>
      </c>
      <c r="H114" s="17">
        <v>98</v>
      </c>
      <c r="I114" s="17">
        <v>64</v>
      </c>
    </row>
    <row r="115" spans="2:9" x14ac:dyDescent="0.3">
      <c r="B115" s="15">
        <v>54</v>
      </c>
      <c r="C115" s="16" t="s">
        <v>38</v>
      </c>
      <c r="D115" s="16" t="s">
        <v>163</v>
      </c>
      <c r="E115" s="16" t="s">
        <v>164</v>
      </c>
      <c r="F115" s="16" t="s">
        <v>660</v>
      </c>
      <c r="G115" s="16" t="s">
        <v>652</v>
      </c>
      <c r="H115" s="17">
        <v>134</v>
      </c>
      <c r="I115" s="17">
        <v>64</v>
      </c>
    </row>
    <row r="116" spans="2:9" x14ac:dyDescent="0.3">
      <c r="B116" s="19">
        <v>55</v>
      </c>
      <c r="C116" s="20" t="s">
        <v>38</v>
      </c>
      <c r="D116" s="20" t="s">
        <v>165</v>
      </c>
      <c r="E116" s="20" t="s">
        <v>166</v>
      </c>
      <c r="F116" s="20" t="s">
        <v>645</v>
      </c>
      <c r="G116" s="20" t="s">
        <v>665</v>
      </c>
      <c r="H116" s="21">
        <v>147</v>
      </c>
      <c r="I116" s="21">
        <v>74</v>
      </c>
    </row>
    <row r="117" spans="2:9" x14ac:dyDescent="0.3">
      <c r="B117" s="19">
        <v>55</v>
      </c>
      <c r="C117" s="20" t="s">
        <v>38</v>
      </c>
      <c r="D117" s="20" t="s">
        <v>165</v>
      </c>
      <c r="E117" s="20" t="s">
        <v>166</v>
      </c>
      <c r="F117" s="20" t="s">
        <v>666</v>
      </c>
      <c r="G117" s="20" t="s">
        <v>655</v>
      </c>
      <c r="H117" s="21">
        <v>175</v>
      </c>
      <c r="I117" s="21">
        <v>74</v>
      </c>
    </row>
    <row r="118" spans="2:9" x14ac:dyDescent="0.3">
      <c r="B118" s="19">
        <v>55</v>
      </c>
      <c r="C118" s="20" t="s">
        <v>38</v>
      </c>
      <c r="D118" s="20" t="s">
        <v>165</v>
      </c>
      <c r="E118" s="20" t="s">
        <v>166</v>
      </c>
      <c r="F118" s="20" t="s">
        <v>656</v>
      </c>
      <c r="G118" s="20" t="s">
        <v>648</v>
      </c>
      <c r="H118" s="21">
        <v>106</v>
      </c>
      <c r="I118" s="21">
        <v>74</v>
      </c>
    </row>
    <row r="119" spans="2:9" x14ac:dyDescent="0.3">
      <c r="B119" s="19">
        <v>55</v>
      </c>
      <c r="C119" s="20" t="s">
        <v>38</v>
      </c>
      <c r="D119" s="20" t="s">
        <v>165</v>
      </c>
      <c r="E119" s="20" t="s">
        <v>166</v>
      </c>
      <c r="F119" s="20" t="s">
        <v>649</v>
      </c>
      <c r="G119" s="20" t="s">
        <v>652</v>
      </c>
      <c r="H119" s="21">
        <v>147</v>
      </c>
      <c r="I119" s="21">
        <v>74</v>
      </c>
    </row>
    <row r="120" spans="2:9" x14ac:dyDescent="0.3">
      <c r="B120" s="15">
        <v>56</v>
      </c>
      <c r="C120" s="16" t="s">
        <v>38</v>
      </c>
      <c r="D120" s="16" t="s">
        <v>167</v>
      </c>
      <c r="E120" s="16" t="s">
        <v>168</v>
      </c>
      <c r="F120" s="16" t="s">
        <v>645</v>
      </c>
      <c r="G120" s="16" t="s">
        <v>657</v>
      </c>
      <c r="H120" s="17">
        <v>199</v>
      </c>
      <c r="I120" s="17">
        <v>79</v>
      </c>
    </row>
    <row r="121" spans="2:9" x14ac:dyDescent="0.3">
      <c r="B121" s="15">
        <v>56</v>
      </c>
      <c r="C121" s="16" t="s">
        <v>38</v>
      </c>
      <c r="D121" s="16" t="s">
        <v>167</v>
      </c>
      <c r="E121" s="16" t="s">
        <v>168</v>
      </c>
      <c r="F121" s="16" t="s">
        <v>658</v>
      </c>
      <c r="G121" s="16" t="s">
        <v>653</v>
      </c>
      <c r="H121" s="17">
        <v>153</v>
      </c>
      <c r="I121" s="17">
        <v>79</v>
      </c>
    </row>
    <row r="122" spans="2:9" x14ac:dyDescent="0.3">
      <c r="B122" s="15">
        <v>56</v>
      </c>
      <c r="C122" s="16" t="s">
        <v>38</v>
      </c>
      <c r="D122" s="16" t="s">
        <v>167</v>
      </c>
      <c r="E122" s="16" t="s">
        <v>168</v>
      </c>
      <c r="F122" s="16" t="s">
        <v>654</v>
      </c>
      <c r="G122" s="16" t="s">
        <v>655</v>
      </c>
      <c r="H122" s="17">
        <v>162</v>
      </c>
      <c r="I122" s="17">
        <v>79</v>
      </c>
    </row>
    <row r="123" spans="2:9" x14ac:dyDescent="0.3">
      <c r="B123" s="15">
        <v>56</v>
      </c>
      <c r="C123" s="16" t="s">
        <v>38</v>
      </c>
      <c r="D123" s="16" t="s">
        <v>167</v>
      </c>
      <c r="E123" s="16" t="s">
        <v>168</v>
      </c>
      <c r="F123" s="16" t="s">
        <v>656</v>
      </c>
      <c r="G123" s="16" t="s">
        <v>652</v>
      </c>
      <c r="H123" s="17">
        <v>199</v>
      </c>
      <c r="I123" s="17">
        <v>79</v>
      </c>
    </row>
    <row r="124" spans="2:9" x14ac:dyDescent="0.3">
      <c r="B124" s="19">
        <v>427</v>
      </c>
      <c r="C124" s="20" t="s">
        <v>38</v>
      </c>
      <c r="D124" s="20" t="s">
        <v>169</v>
      </c>
      <c r="E124" s="20" t="s">
        <v>170</v>
      </c>
      <c r="F124" s="20" t="s">
        <v>645</v>
      </c>
      <c r="G124" s="20" t="s">
        <v>648</v>
      </c>
      <c r="H124" s="21">
        <v>115</v>
      </c>
      <c r="I124" s="21">
        <v>69</v>
      </c>
    </row>
    <row r="125" spans="2:9" x14ac:dyDescent="0.3">
      <c r="B125" s="19">
        <v>427</v>
      </c>
      <c r="C125" s="20" t="s">
        <v>38</v>
      </c>
      <c r="D125" s="20" t="s">
        <v>169</v>
      </c>
      <c r="E125" s="20" t="s">
        <v>170</v>
      </c>
      <c r="F125" s="20" t="s">
        <v>649</v>
      </c>
      <c r="G125" s="20" t="s">
        <v>663</v>
      </c>
      <c r="H125" s="21">
        <v>140</v>
      </c>
      <c r="I125" s="21">
        <v>69</v>
      </c>
    </row>
    <row r="126" spans="2:9" x14ac:dyDescent="0.3">
      <c r="B126" s="19">
        <v>427</v>
      </c>
      <c r="C126" s="20" t="s">
        <v>38</v>
      </c>
      <c r="D126" s="20" t="s">
        <v>169</v>
      </c>
      <c r="E126" s="20" t="s">
        <v>170</v>
      </c>
      <c r="F126" s="20" t="s">
        <v>664</v>
      </c>
      <c r="G126" s="20" t="s">
        <v>652</v>
      </c>
      <c r="H126" s="21">
        <v>115</v>
      </c>
      <c r="I126" s="21">
        <v>69</v>
      </c>
    </row>
    <row r="127" spans="2:9" x14ac:dyDescent="0.3">
      <c r="B127" s="15">
        <v>57</v>
      </c>
      <c r="C127" s="16" t="s">
        <v>38</v>
      </c>
      <c r="D127" s="16" t="s">
        <v>171</v>
      </c>
      <c r="E127" s="16" t="s">
        <v>172</v>
      </c>
      <c r="F127" s="16" t="s">
        <v>645</v>
      </c>
      <c r="G127" s="16" t="s">
        <v>648</v>
      </c>
      <c r="H127" s="17">
        <v>116</v>
      </c>
      <c r="I127" s="17">
        <v>74</v>
      </c>
    </row>
    <row r="128" spans="2:9" x14ac:dyDescent="0.3">
      <c r="B128" s="15">
        <v>57</v>
      </c>
      <c r="C128" s="16" t="s">
        <v>38</v>
      </c>
      <c r="D128" s="16" t="s">
        <v>171</v>
      </c>
      <c r="E128" s="16" t="s">
        <v>172</v>
      </c>
      <c r="F128" s="16" t="s">
        <v>649</v>
      </c>
      <c r="G128" s="16" t="s">
        <v>652</v>
      </c>
      <c r="H128" s="17">
        <v>179</v>
      </c>
      <c r="I128" s="17">
        <v>74</v>
      </c>
    </row>
    <row r="129" spans="2:9" x14ac:dyDescent="0.3">
      <c r="B129" s="19">
        <v>58</v>
      </c>
      <c r="C129" s="20" t="s">
        <v>38</v>
      </c>
      <c r="D129" s="20" t="s">
        <v>173</v>
      </c>
      <c r="E129" s="20" t="s">
        <v>174</v>
      </c>
      <c r="F129" s="20" t="s">
        <v>644</v>
      </c>
      <c r="G129" s="20" t="s">
        <v>644</v>
      </c>
      <c r="H129" s="21">
        <v>113</v>
      </c>
      <c r="I129" s="21">
        <v>69</v>
      </c>
    </row>
    <row r="130" spans="2:9" x14ac:dyDescent="0.3">
      <c r="B130" s="15">
        <v>493</v>
      </c>
      <c r="C130" s="16" t="s">
        <v>38</v>
      </c>
      <c r="D130" s="16" t="s">
        <v>175</v>
      </c>
      <c r="E130" s="16" t="s">
        <v>176</v>
      </c>
      <c r="F130" s="16" t="s">
        <v>645</v>
      </c>
      <c r="G130" s="16" t="s">
        <v>665</v>
      </c>
      <c r="H130" s="17">
        <v>164</v>
      </c>
      <c r="I130" s="17">
        <v>79</v>
      </c>
    </row>
    <row r="131" spans="2:9" x14ac:dyDescent="0.3">
      <c r="B131" s="15">
        <v>493</v>
      </c>
      <c r="C131" s="16" t="s">
        <v>38</v>
      </c>
      <c r="D131" s="16" t="s">
        <v>175</v>
      </c>
      <c r="E131" s="16" t="s">
        <v>176</v>
      </c>
      <c r="F131" s="16" t="s">
        <v>666</v>
      </c>
      <c r="G131" s="16" t="s">
        <v>655</v>
      </c>
      <c r="H131" s="17">
        <v>278</v>
      </c>
      <c r="I131" s="17">
        <v>79</v>
      </c>
    </row>
    <row r="132" spans="2:9" x14ac:dyDescent="0.3">
      <c r="B132" s="15">
        <v>493</v>
      </c>
      <c r="C132" s="16" t="s">
        <v>38</v>
      </c>
      <c r="D132" s="16" t="s">
        <v>175</v>
      </c>
      <c r="E132" s="16" t="s">
        <v>176</v>
      </c>
      <c r="F132" s="16" t="s">
        <v>656</v>
      </c>
      <c r="G132" s="16" t="s">
        <v>648</v>
      </c>
      <c r="H132" s="17">
        <v>121</v>
      </c>
      <c r="I132" s="17">
        <v>79</v>
      </c>
    </row>
    <row r="133" spans="2:9" x14ac:dyDescent="0.3">
      <c r="B133" s="15">
        <v>493</v>
      </c>
      <c r="C133" s="16" t="s">
        <v>38</v>
      </c>
      <c r="D133" s="16" t="s">
        <v>175</v>
      </c>
      <c r="E133" s="16" t="s">
        <v>176</v>
      </c>
      <c r="F133" s="16" t="s">
        <v>649</v>
      </c>
      <c r="G133" s="16" t="s">
        <v>652</v>
      </c>
      <c r="H133" s="17">
        <v>164</v>
      </c>
      <c r="I133" s="17">
        <v>79</v>
      </c>
    </row>
    <row r="134" spans="2:9" x14ac:dyDescent="0.3">
      <c r="B134" s="19">
        <v>61</v>
      </c>
      <c r="C134" s="20" t="s">
        <v>38</v>
      </c>
      <c r="D134" s="20" t="s">
        <v>177</v>
      </c>
      <c r="E134" s="20" t="s">
        <v>177</v>
      </c>
      <c r="F134" s="20" t="s">
        <v>645</v>
      </c>
      <c r="G134" s="20" t="s">
        <v>648</v>
      </c>
      <c r="H134" s="21">
        <v>106</v>
      </c>
      <c r="I134" s="21">
        <v>69</v>
      </c>
    </row>
    <row r="135" spans="2:9" x14ac:dyDescent="0.3">
      <c r="B135" s="19">
        <v>61</v>
      </c>
      <c r="C135" s="20" t="s">
        <v>38</v>
      </c>
      <c r="D135" s="20" t="s">
        <v>177</v>
      </c>
      <c r="E135" s="20" t="s">
        <v>177</v>
      </c>
      <c r="F135" s="20" t="s">
        <v>649</v>
      </c>
      <c r="G135" s="20" t="s">
        <v>652</v>
      </c>
      <c r="H135" s="21">
        <v>131</v>
      </c>
      <c r="I135" s="21">
        <v>69</v>
      </c>
    </row>
    <row r="136" spans="2:9" x14ac:dyDescent="0.3">
      <c r="B136" s="15">
        <v>63</v>
      </c>
      <c r="C136" s="16" t="s">
        <v>38</v>
      </c>
      <c r="D136" s="16" t="s">
        <v>178</v>
      </c>
      <c r="E136" s="16" t="s">
        <v>179</v>
      </c>
      <c r="F136" s="16" t="s">
        <v>645</v>
      </c>
      <c r="G136" s="16" t="s">
        <v>665</v>
      </c>
      <c r="H136" s="17">
        <v>185</v>
      </c>
      <c r="I136" s="17">
        <v>79</v>
      </c>
    </row>
    <row r="137" spans="2:9" x14ac:dyDescent="0.3">
      <c r="B137" s="15">
        <v>63</v>
      </c>
      <c r="C137" s="16" t="s">
        <v>38</v>
      </c>
      <c r="D137" s="16" t="s">
        <v>178</v>
      </c>
      <c r="E137" s="16" t="s">
        <v>179</v>
      </c>
      <c r="F137" s="16" t="s">
        <v>666</v>
      </c>
      <c r="G137" s="16" t="s">
        <v>655</v>
      </c>
      <c r="H137" s="17">
        <v>332</v>
      </c>
      <c r="I137" s="17">
        <v>79</v>
      </c>
    </row>
    <row r="138" spans="2:9" x14ac:dyDescent="0.3">
      <c r="B138" s="15">
        <v>63</v>
      </c>
      <c r="C138" s="16" t="s">
        <v>38</v>
      </c>
      <c r="D138" s="16" t="s">
        <v>178</v>
      </c>
      <c r="E138" s="16" t="s">
        <v>179</v>
      </c>
      <c r="F138" s="16" t="s">
        <v>656</v>
      </c>
      <c r="G138" s="16" t="s">
        <v>648</v>
      </c>
      <c r="H138" s="17">
        <v>132</v>
      </c>
      <c r="I138" s="17">
        <v>79</v>
      </c>
    </row>
    <row r="139" spans="2:9" x14ac:dyDescent="0.3">
      <c r="B139" s="15">
        <v>63</v>
      </c>
      <c r="C139" s="16" t="s">
        <v>38</v>
      </c>
      <c r="D139" s="16" t="s">
        <v>178</v>
      </c>
      <c r="E139" s="16" t="s">
        <v>179</v>
      </c>
      <c r="F139" s="16" t="s">
        <v>649</v>
      </c>
      <c r="G139" s="16" t="s">
        <v>652</v>
      </c>
      <c r="H139" s="17">
        <v>185</v>
      </c>
      <c r="I139" s="17">
        <v>79</v>
      </c>
    </row>
    <row r="140" spans="2:9" x14ac:dyDescent="0.3">
      <c r="B140" s="19">
        <v>64</v>
      </c>
      <c r="C140" s="20" t="s">
        <v>38</v>
      </c>
      <c r="D140" s="20" t="s">
        <v>180</v>
      </c>
      <c r="E140" s="20" t="s">
        <v>181</v>
      </c>
      <c r="F140" s="20" t="s">
        <v>645</v>
      </c>
      <c r="G140" s="20" t="s">
        <v>665</v>
      </c>
      <c r="H140" s="21">
        <v>135</v>
      </c>
      <c r="I140" s="21">
        <v>79</v>
      </c>
    </row>
    <row r="141" spans="2:9" x14ac:dyDescent="0.3">
      <c r="B141" s="19">
        <v>64</v>
      </c>
      <c r="C141" s="20" t="s">
        <v>38</v>
      </c>
      <c r="D141" s="20" t="s">
        <v>180</v>
      </c>
      <c r="E141" s="20" t="s">
        <v>181</v>
      </c>
      <c r="F141" s="20" t="s">
        <v>666</v>
      </c>
      <c r="G141" s="20" t="s">
        <v>655</v>
      </c>
      <c r="H141" s="21">
        <v>181</v>
      </c>
      <c r="I141" s="21">
        <v>79</v>
      </c>
    </row>
    <row r="142" spans="2:9" x14ac:dyDescent="0.3">
      <c r="B142" s="19">
        <v>64</v>
      </c>
      <c r="C142" s="20" t="s">
        <v>38</v>
      </c>
      <c r="D142" s="20" t="s">
        <v>180</v>
      </c>
      <c r="E142" s="20" t="s">
        <v>181</v>
      </c>
      <c r="F142" s="20" t="s">
        <v>656</v>
      </c>
      <c r="G142" s="20" t="s">
        <v>648</v>
      </c>
      <c r="H142" s="21">
        <v>98</v>
      </c>
      <c r="I142" s="21">
        <v>79</v>
      </c>
    </row>
    <row r="143" spans="2:9" x14ac:dyDescent="0.3">
      <c r="B143" s="19">
        <v>64</v>
      </c>
      <c r="C143" s="20" t="s">
        <v>38</v>
      </c>
      <c r="D143" s="20" t="s">
        <v>180</v>
      </c>
      <c r="E143" s="20" t="s">
        <v>181</v>
      </c>
      <c r="F143" s="20" t="s">
        <v>649</v>
      </c>
      <c r="G143" s="20" t="s">
        <v>652</v>
      </c>
      <c r="H143" s="21">
        <v>135</v>
      </c>
      <c r="I143" s="21">
        <v>79</v>
      </c>
    </row>
    <row r="144" spans="2:9" x14ac:dyDescent="0.3">
      <c r="B144" s="15">
        <v>65</v>
      </c>
      <c r="C144" s="16" t="s">
        <v>38</v>
      </c>
      <c r="D144" s="16" t="s">
        <v>182</v>
      </c>
      <c r="E144" s="16" t="s">
        <v>183</v>
      </c>
      <c r="F144" s="16" t="s">
        <v>645</v>
      </c>
      <c r="G144" s="16" t="s">
        <v>665</v>
      </c>
      <c r="H144" s="17">
        <v>197</v>
      </c>
      <c r="I144" s="17">
        <v>79</v>
      </c>
    </row>
    <row r="145" spans="2:9" x14ac:dyDescent="0.3">
      <c r="B145" s="15">
        <v>65</v>
      </c>
      <c r="C145" s="16" t="s">
        <v>38</v>
      </c>
      <c r="D145" s="16" t="s">
        <v>182</v>
      </c>
      <c r="E145" s="16" t="s">
        <v>183</v>
      </c>
      <c r="F145" s="16" t="s">
        <v>666</v>
      </c>
      <c r="G145" s="16" t="s">
        <v>655</v>
      </c>
      <c r="H145" s="17">
        <v>418</v>
      </c>
      <c r="I145" s="17">
        <v>79</v>
      </c>
    </row>
    <row r="146" spans="2:9" x14ac:dyDescent="0.3">
      <c r="B146" s="15">
        <v>65</v>
      </c>
      <c r="C146" s="16" t="s">
        <v>38</v>
      </c>
      <c r="D146" s="16" t="s">
        <v>182</v>
      </c>
      <c r="E146" s="16" t="s">
        <v>183</v>
      </c>
      <c r="F146" s="16" t="s">
        <v>656</v>
      </c>
      <c r="G146" s="16" t="s">
        <v>652</v>
      </c>
      <c r="H146" s="17">
        <v>197</v>
      </c>
      <c r="I146" s="17">
        <v>79</v>
      </c>
    </row>
    <row r="147" spans="2:9" x14ac:dyDescent="0.3">
      <c r="B147" s="19">
        <v>66</v>
      </c>
      <c r="C147" s="20" t="s">
        <v>38</v>
      </c>
      <c r="D147" s="20" t="s">
        <v>184</v>
      </c>
      <c r="E147" s="20" t="s">
        <v>185</v>
      </c>
      <c r="F147" s="20" t="s">
        <v>645</v>
      </c>
      <c r="G147" s="20" t="s">
        <v>665</v>
      </c>
      <c r="H147" s="21">
        <v>208</v>
      </c>
      <c r="I147" s="21">
        <v>79</v>
      </c>
    </row>
    <row r="148" spans="2:9" x14ac:dyDescent="0.3">
      <c r="B148" s="19">
        <v>66</v>
      </c>
      <c r="C148" s="20" t="s">
        <v>38</v>
      </c>
      <c r="D148" s="20" t="s">
        <v>184</v>
      </c>
      <c r="E148" s="20" t="s">
        <v>185</v>
      </c>
      <c r="F148" s="20" t="s">
        <v>666</v>
      </c>
      <c r="G148" s="20" t="s">
        <v>655</v>
      </c>
      <c r="H148" s="21">
        <v>485</v>
      </c>
      <c r="I148" s="21">
        <v>79</v>
      </c>
    </row>
    <row r="149" spans="2:9" x14ac:dyDescent="0.3">
      <c r="B149" s="19">
        <v>66</v>
      </c>
      <c r="C149" s="20" t="s">
        <v>38</v>
      </c>
      <c r="D149" s="20" t="s">
        <v>184</v>
      </c>
      <c r="E149" s="20" t="s">
        <v>185</v>
      </c>
      <c r="F149" s="20" t="s">
        <v>656</v>
      </c>
      <c r="G149" s="20" t="s">
        <v>652</v>
      </c>
      <c r="H149" s="21">
        <v>208</v>
      </c>
      <c r="I149" s="21">
        <v>79</v>
      </c>
    </row>
    <row r="150" spans="2:9" x14ac:dyDescent="0.3">
      <c r="B150" s="15">
        <v>67</v>
      </c>
      <c r="C150" s="16" t="s">
        <v>39</v>
      </c>
      <c r="D150" s="16" t="s">
        <v>186</v>
      </c>
      <c r="E150" s="16" t="s">
        <v>187</v>
      </c>
      <c r="F150" s="16" t="s">
        <v>644</v>
      </c>
      <c r="G150" s="16" t="s">
        <v>644</v>
      </c>
      <c r="H150" s="17">
        <v>125</v>
      </c>
      <c r="I150" s="17">
        <v>69</v>
      </c>
    </row>
    <row r="151" spans="2:9" x14ac:dyDescent="0.3">
      <c r="B151" s="19">
        <v>69</v>
      </c>
      <c r="C151" s="20" t="s">
        <v>39</v>
      </c>
      <c r="D151" s="20" t="s">
        <v>188</v>
      </c>
      <c r="E151" s="20" t="s">
        <v>188</v>
      </c>
      <c r="F151" s="20" t="s">
        <v>644</v>
      </c>
      <c r="G151" s="20" t="s">
        <v>644</v>
      </c>
      <c r="H151" s="21">
        <v>132</v>
      </c>
      <c r="I151" s="21">
        <v>69</v>
      </c>
    </row>
    <row r="152" spans="2:9" x14ac:dyDescent="0.3">
      <c r="B152" s="15">
        <v>71</v>
      </c>
      <c r="C152" s="16" t="s">
        <v>39</v>
      </c>
      <c r="D152" s="16" t="s">
        <v>189</v>
      </c>
      <c r="E152" s="16" t="s">
        <v>189</v>
      </c>
      <c r="F152" s="16" t="s">
        <v>644</v>
      </c>
      <c r="G152" s="16" t="s">
        <v>644</v>
      </c>
      <c r="H152" s="17">
        <v>114</v>
      </c>
      <c r="I152" s="17">
        <v>69</v>
      </c>
    </row>
    <row r="153" spans="2:9" x14ac:dyDescent="0.3">
      <c r="B153" s="19">
        <v>72</v>
      </c>
      <c r="C153" s="20" t="s">
        <v>39</v>
      </c>
      <c r="D153" s="20" t="s">
        <v>190</v>
      </c>
      <c r="E153" s="20" t="s">
        <v>191</v>
      </c>
      <c r="F153" s="20" t="s">
        <v>644</v>
      </c>
      <c r="G153" s="20" t="s">
        <v>644</v>
      </c>
      <c r="H153" s="21">
        <v>107</v>
      </c>
      <c r="I153" s="21">
        <v>69</v>
      </c>
    </row>
    <row r="154" spans="2:9" x14ac:dyDescent="0.3">
      <c r="B154" s="15">
        <v>75</v>
      </c>
      <c r="C154" s="16" t="s">
        <v>40</v>
      </c>
      <c r="D154" s="16" t="s">
        <v>192</v>
      </c>
      <c r="E154" s="16" t="s">
        <v>193</v>
      </c>
      <c r="F154" s="16" t="s">
        <v>645</v>
      </c>
      <c r="G154" s="16" t="s">
        <v>657</v>
      </c>
      <c r="H154" s="17">
        <v>257</v>
      </c>
      <c r="I154" s="17">
        <v>79</v>
      </c>
    </row>
    <row r="155" spans="2:9" x14ac:dyDescent="0.3">
      <c r="B155" s="15">
        <v>75</v>
      </c>
      <c r="C155" s="16" t="s">
        <v>40</v>
      </c>
      <c r="D155" s="16" t="s">
        <v>192</v>
      </c>
      <c r="E155" s="16" t="s">
        <v>193</v>
      </c>
      <c r="F155" s="16" t="s">
        <v>658</v>
      </c>
      <c r="G155" s="16" t="s">
        <v>646</v>
      </c>
      <c r="H155" s="17">
        <v>188</v>
      </c>
      <c r="I155" s="17">
        <v>79</v>
      </c>
    </row>
    <row r="156" spans="2:9" x14ac:dyDescent="0.3">
      <c r="B156" s="15">
        <v>75</v>
      </c>
      <c r="C156" s="16" t="s">
        <v>40</v>
      </c>
      <c r="D156" s="16" t="s">
        <v>192</v>
      </c>
      <c r="E156" s="16" t="s">
        <v>193</v>
      </c>
      <c r="F156" s="16" t="s">
        <v>647</v>
      </c>
      <c r="G156" s="16" t="s">
        <v>667</v>
      </c>
      <c r="H156" s="17">
        <v>258</v>
      </c>
      <c r="I156" s="17">
        <v>79</v>
      </c>
    </row>
    <row r="157" spans="2:9" x14ac:dyDescent="0.3">
      <c r="B157" s="15">
        <v>75</v>
      </c>
      <c r="C157" s="16" t="s">
        <v>40</v>
      </c>
      <c r="D157" s="16" t="s">
        <v>192</v>
      </c>
      <c r="E157" s="16" t="s">
        <v>193</v>
      </c>
      <c r="F157" s="16" t="s">
        <v>668</v>
      </c>
      <c r="G157" s="16" t="s">
        <v>663</v>
      </c>
      <c r="H157" s="17">
        <v>172</v>
      </c>
      <c r="I157" s="17">
        <v>79</v>
      </c>
    </row>
    <row r="158" spans="2:9" x14ac:dyDescent="0.3">
      <c r="B158" s="15">
        <v>75</v>
      </c>
      <c r="C158" s="16" t="s">
        <v>40</v>
      </c>
      <c r="D158" s="16" t="s">
        <v>192</v>
      </c>
      <c r="E158" s="16" t="s">
        <v>193</v>
      </c>
      <c r="F158" s="16" t="s">
        <v>664</v>
      </c>
      <c r="G158" s="16" t="s">
        <v>652</v>
      </c>
      <c r="H158" s="17">
        <v>257</v>
      </c>
      <c r="I158" s="17">
        <v>79</v>
      </c>
    </row>
    <row r="159" spans="2:9" x14ac:dyDescent="0.3">
      <c r="B159" s="19">
        <v>77</v>
      </c>
      <c r="C159" s="20" t="s">
        <v>41</v>
      </c>
      <c r="D159" s="20" t="s">
        <v>194</v>
      </c>
      <c r="E159" s="20" t="s">
        <v>195</v>
      </c>
      <c r="F159" s="20" t="s">
        <v>645</v>
      </c>
      <c r="G159" s="20" t="s">
        <v>659</v>
      </c>
      <c r="H159" s="21">
        <v>113</v>
      </c>
      <c r="I159" s="21">
        <v>64</v>
      </c>
    </row>
    <row r="160" spans="2:9" x14ac:dyDescent="0.3">
      <c r="B160" s="19">
        <v>77</v>
      </c>
      <c r="C160" s="20" t="s">
        <v>41</v>
      </c>
      <c r="D160" s="20" t="s">
        <v>194</v>
      </c>
      <c r="E160" s="20" t="s">
        <v>195</v>
      </c>
      <c r="F160" s="20" t="s">
        <v>660</v>
      </c>
      <c r="G160" s="20" t="s">
        <v>667</v>
      </c>
      <c r="H160" s="21">
        <v>174</v>
      </c>
      <c r="I160" s="21">
        <v>64</v>
      </c>
    </row>
    <row r="161" spans="2:9" x14ac:dyDescent="0.3">
      <c r="B161" s="19">
        <v>77</v>
      </c>
      <c r="C161" s="20" t="s">
        <v>41</v>
      </c>
      <c r="D161" s="20" t="s">
        <v>194</v>
      </c>
      <c r="E161" s="20" t="s">
        <v>195</v>
      </c>
      <c r="F161" s="20" t="s">
        <v>668</v>
      </c>
      <c r="G161" s="20" t="s">
        <v>663</v>
      </c>
      <c r="H161" s="21">
        <v>279</v>
      </c>
      <c r="I161" s="21">
        <v>64</v>
      </c>
    </row>
    <row r="162" spans="2:9" x14ac:dyDescent="0.3">
      <c r="B162" s="19">
        <v>77</v>
      </c>
      <c r="C162" s="20" t="s">
        <v>41</v>
      </c>
      <c r="D162" s="20" t="s">
        <v>194</v>
      </c>
      <c r="E162" s="20" t="s">
        <v>195</v>
      </c>
      <c r="F162" s="20" t="s">
        <v>664</v>
      </c>
      <c r="G162" s="20" t="s">
        <v>652</v>
      </c>
      <c r="H162" s="21">
        <v>113</v>
      </c>
      <c r="I162" s="21">
        <v>64</v>
      </c>
    </row>
    <row r="163" spans="2:9" x14ac:dyDescent="0.3">
      <c r="B163" s="15">
        <v>78</v>
      </c>
      <c r="C163" s="16" t="s">
        <v>41</v>
      </c>
      <c r="D163" s="16" t="s">
        <v>196</v>
      </c>
      <c r="E163" s="16" t="s">
        <v>197</v>
      </c>
      <c r="F163" s="16" t="s">
        <v>644</v>
      </c>
      <c r="G163" s="16" t="s">
        <v>644</v>
      </c>
      <c r="H163" s="17">
        <v>131</v>
      </c>
      <c r="I163" s="17">
        <v>64</v>
      </c>
    </row>
    <row r="164" spans="2:9" x14ac:dyDescent="0.3">
      <c r="B164" s="19">
        <v>99</v>
      </c>
      <c r="C164" s="20" t="s">
        <v>42</v>
      </c>
      <c r="D164" s="20" t="s">
        <v>198</v>
      </c>
      <c r="E164" s="20" t="s">
        <v>199</v>
      </c>
      <c r="F164" s="20" t="s">
        <v>645</v>
      </c>
      <c r="G164" s="20" t="s">
        <v>665</v>
      </c>
      <c r="H164" s="21">
        <v>134</v>
      </c>
      <c r="I164" s="21">
        <v>69</v>
      </c>
    </row>
    <row r="165" spans="2:9" x14ac:dyDescent="0.3">
      <c r="B165" s="19">
        <v>99</v>
      </c>
      <c r="C165" s="20" t="s">
        <v>42</v>
      </c>
      <c r="D165" s="20" t="s">
        <v>198</v>
      </c>
      <c r="E165" s="20" t="s">
        <v>199</v>
      </c>
      <c r="F165" s="20" t="s">
        <v>666</v>
      </c>
      <c r="G165" s="20" t="s">
        <v>659</v>
      </c>
      <c r="H165" s="21">
        <v>209</v>
      </c>
      <c r="I165" s="21">
        <v>69</v>
      </c>
    </row>
    <row r="166" spans="2:9" x14ac:dyDescent="0.3">
      <c r="B166" s="19">
        <v>99</v>
      </c>
      <c r="C166" s="20" t="s">
        <v>42</v>
      </c>
      <c r="D166" s="20" t="s">
        <v>198</v>
      </c>
      <c r="E166" s="20" t="s">
        <v>199</v>
      </c>
      <c r="F166" s="20" t="s">
        <v>660</v>
      </c>
      <c r="G166" s="20" t="s">
        <v>652</v>
      </c>
      <c r="H166" s="21">
        <v>134</v>
      </c>
      <c r="I166" s="21">
        <v>69</v>
      </c>
    </row>
    <row r="167" spans="2:9" x14ac:dyDescent="0.3">
      <c r="B167" s="15">
        <v>80</v>
      </c>
      <c r="C167" s="16" t="s">
        <v>42</v>
      </c>
      <c r="D167" s="16" t="s">
        <v>200</v>
      </c>
      <c r="E167" s="16" t="s">
        <v>201</v>
      </c>
      <c r="F167" s="16" t="s">
        <v>645</v>
      </c>
      <c r="G167" s="16" t="s">
        <v>661</v>
      </c>
      <c r="H167" s="17">
        <v>129</v>
      </c>
      <c r="I167" s="17">
        <v>64</v>
      </c>
    </row>
    <row r="168" spans="2:9" x14ac:dyDescent="0.3">
      <c r="B168" s="15">
        <v>80</v>
      </c>
      <c r="C168" s="16" t="s">
        <v>42</v>
      </c>
      <c r="D168" s="16" t="s">
        <v>200</v>
      </c>
      <c r="E168" s="16" t="s">
        <v>201</v>
      </c>
      <c r="F168" s="16" t="s">
        <v>662</v>
      </c>
      <c r="G168" s="16" t="s">
        <v>655</v>
      </c>
      <c r="H168" s="17">
        <v>208</v>
      </c>
      <c r="I168" s="17">
        <v>64</v>
      </c>
    </row>
    <row r="169" spans="2:9" x14ac:dyDescent="0.3">
      <c r="B169" s="15">
        <v>80</v>
      </c>
      <c r="C169" s="16" t="s">
        <v>42</v>
      </c>
      <c r="D169" s="16" t="s">
        <v>200</v>
      </c>
      <c r="E169" s="16" t="s">
        <v>201</v>
      </c>
      <c r="F169" s="16" t="s">
        <v>656</v>
      </c>
      <c r="G169" s="16" t="s">
        <v>652</v>
      </c>
      <c r="H169" s="17">
        <v>129</v>
      </c>
      <c r="I169" s="17">
        <v>64</v>
      </c>
    </row>
    <row r="170" spans="2:9" x14ac:dyDescent="0.3">
      <c r="B170" s="19">
        <v>81</v>
      </c>
      <c r="C170" s="20" t="s">
        <v>42</v>
      </c>
      <c r="D170" s="20" t="s">
        <v>202</v>
      </c>
      <c r="E170" s="20" t="s">
        <v>203</v>
      </c>
      <c r="F170" s="20" t="s">
        <v>645</v>
      </c>
      <c r="G170" s="20" t="s">
        <v>661</v>
      </c>
      <c r="H170" s="21">
        <v>144</v>
      </c>
      <c r="I170" s="21">
        <v>74</v>
      </c>
    </row>
    <row r="171" spans="2:9" x14ac:dyDescent="0.3">
      <c r="B171" s="19">
        <v>81</v>
      </c>
      <c r="C171" s="20" t="s">
        <v>42</v>
      </c>
      <c r="D171" s="20" t="s">
        <v>202</v>
      </c>
      <c r="E171" s="20" t="s">
        <v>203</v>
      </c>
      <c r="F171" s="20" t="s">
        <v>662</v>
      </c>
      <c r="G171" s="20" t="s">
        <v>655</v>
      </c>
      <c r="H171" s="21">
        <v>183</v>
      </c>
      <c r="I171" s="21">
        <v>74</v>
      </c>
    </row>
    <row r="172" spans="2:9" x14ac:dyDescent="0.3">
      <c r="B172" s="19">
        <v>81</v>
      </c>
      <c r="C172" s="20" t="s">
        <v>42</v>
      </c>
      <c r="D172" s="20" t="s">
        <v>202</v>
      </c>
      <c r="E172" s="20" t="s">
        <v>203</v>
      </c>
      <c r="F172" s="20" t="s">
        <v>656</v>
      </c>
      <c r="G172" s="20" t="s">
        <v>652</v>
      </c>
      <c r="H172" s="21">
        <v>144</v>
      </c>
      <c r="I172" s="21">
        <v>74</v>
      </c>
    </row>
    <row r="173" spans="2:9" x14ac:dyDescent="0.3">
      <c r="B173" s="15">
        <v>82</v>
      </c>
      <c r="C173" s="16" t="s">
        <v>42</v>
      </c>
      <c r="D173" s="16" t="s">
        <v>204</v>
      </c>
      <c r="E173" s="16" t="s">
        <v>205</v>
      </c>
      <c r="F173" s="16" t="s">
        <v>645</v>
      </c>
      <c r="G173" s="16" t="s">
        <v>661</v>
      </c>
      <c r="H173" s="17">
        <v>116</v>
      </c>
      <c r="I173" s="17">
        <v>69</v>
      </c>
    </row>
    <row r="174" spans="2:9" x14ac:dyDescent="0.3">
      <c r="B174" s="15">
        <v>82</v>
      </c>
      <c r="C174" s="16" t="s">
        <v>42</v>
      </c>
      <c r="D174" s="16" t="s">
        <v>204</v>
      </c>
      <c r="E174" s="16" t="s">
        <v>205</v>
      </c>
      <c r="F174" s="16" t="s">
        <v>662</v>
      </c>
      <c r="G174" s="16" t="s">
        <v>655</v>
      </c>
      <c r="H174" s="17">
        <v>156</v>
      </c>
      <c r="I174" s="17">
        <v>69</v>
      </c>
    </row>
    <row r="175" spans="2:9" x14ac:dyDescent="0.3">
      <c r="B175" s="15">
        <v>82</v>
      </c>
      <c r="C175" s="16" t="s">
        <v>42</v>
      </c>
      <c r="D175" s="16" t="s">
        <v>204</v>
      </c>
      <c r="E175" s="16" t="s">
        <v>205</v>
      </c>
      <c r="F175" s="16" t="s">
        <v>656</v>
      </c>
      <c r="G175" s="16" t="s">
        <v>650</v>
      </c>
      <c r="H175" s="17">
        <v>135</v>
      </c>
      <c r="I175" s="17">
        <v>69</v>
      </c>
    </row>
    <row r="176" spans="2:9" x14ac:dyDescent="0.3">
      <c r="B176" s="15">
        <v>82</v>
      </c>
      <c r="C176" s="16" t="s">
        <v>42</v>
      </c>
      <c r="D176" s="16" t="s">
        <v>204</v>
      </c>
      <c r="E176" s="16" t="s">
        <v>205</v>
      </c>
      <c r="F176" s="16" t="s">
        <v>651</v>
      </c>
      <c r="G176" s="16" t="s">
        <v>652</v>
      </c>
      <c r="H176" s="17">
        <v>116</v>
      </c>
      <c r="I176" s="17">
        <v>69</v>
      </c>
    </row>
    <row r="177" spans="2:9" x14ac:dyDescent="0.3">
      <c r="B177" s="19">
        <v>84</v>
      </c>
      <c r="C177" s="20" t="s">
        <v>42</v>
      </c>
      <c r="D177" s="20" t="s">
        <v>206</v>
      </c>
      <c r="E177" s="20" t="s">
        <v>207</v>
      </c>
      <c r="F177" s="20" t="s">
        <v>645</v>
      </c>
      <c r="G177" s="20" t="s">
        <v>653</v>
      </c>
      <c r="H177" s="21">
        <v>183</v>
      </c>
      <c r="I177" s="21">
        <v>69</v>
      </c>
    </row>
    <row r="178" spans="2:9" x14ac:dyDescent="0.3">
      <c r="B178" s="19">
        <v>84</v>
      </c>
      <c r="C178" s="20" t="s">
        <v>42</v>
      </c>
      <c r="D178" s="20" t="s">
        <v>206</v>
      </c>
      <c r="E178" s="20" t="s">
        <v>207</v>
      </c>
      <c r="F178" s="20" t="s">
        <v>654</v>
      </c>
      <c r="G178" s="20" t="s">
        <v>659</v>
      </c>
      <c r="H178" s="21">
        <v>221</v>
      </c>
      <c r="I178" s="21">
        <v>69</v>
      </c>
    </row>
    <row r="179" spans="2:9" x14ac:dyDescent="0.3">
      <c r="B179" s="19">
        <v>84</v>
      </c>
      <c r="C179" s="20" t="s">
        <v>42</v>
      </c>
      <c r="D179" s="20" t="s">
        <v>206</v>
      </c>
      <c r="E179" s="20" t="s">
        <v>207</v>
      </c>
      <c r="F179" s="20" t="s">
        <v>660</v>
      </c>
      <c r="G179" s="20" t="s">
        <v>652</v>
      </c>
      <c r="H179" s="21">
        <v>150</v>
      </c>
      <c r="I179" s="21">
        <v>69</v>
      </c>
    </row>
    <row r="180" spans="2:9" x14ac:dyDescent="0.3">
      <c r="B180" s="15">
        <v>85</v>
      </c>
      <c r="C180" s="16" t="s">
        <v>42</v>
      </c>
      <c r="D180" s="16" t="s">
        <v>208</v>
      </c>
      <c r="E180" s="16" t="s">
        <v>209</v>
      </c>
      <c r="F180" s="16" t="s">
        <v>645</v>
      </c>
      <c r="G180" s="16" t="s">
        <v>665</v>
      </c>
      <c r="H180" s="17">
        <v>124</v>
      </c>
      <c r="I180" s="17">
        <v>64</v>
      </c>
    </row>
    <row r="181" spans="2:9" x14ac:dyDescent="0.3">
      <c r="B181" s="15">
        <v>85</v>
      </c>
      <c r="C181" s="16" t="s">
        <v>42</v>
      </c>
      <c r="D181" s="16" t="s">
        <v>208</v>
      </c>
      <c r="E181" s="16" t="s">
        <v>209</v>
      </c>
      <c r="F181" s="16" t="s">
        <v>666</v>
      </c>
      <c r="G181" s="16" t="s">
        <v>661</v>
      </c>
      <c r="H181" s="17">
        <v>164</v>
      </c>
      <c r="I181" s="17">
        <v>64</v>
      </c>
    </row>
    <row r="182" spans="2:9" x14ac:dyDescent="0.3">
      <c r="B182" s="15">
        <v>85</v>
      </c>
      <c r="C182" s="16" t="s">
        <v>42</v>
      </c>
      <c r="D182" s="16" t="s">
        <v>208</v>
      </c>
      <c r="E182" s="16" t="s">
        <v>209</v>
      </c>
      <c r="F182" s="16" t="s">
        <v>662</v>
      </c>
      <c r="G182" s="16" t="s">
        <v>655</v>
      </c>
      <c r="H182" s="17">
        <v>252</v>
      </c>
      <c r="I182" s="17">
        <v>64</v>
      </c>
    </row>
    <row r="183" spans="2:9" x14ac:dyDescent="0.3">
      <c r="B183" s="15">
        <v>85</v>
      </c>
      <c r="C183" s="16" t="s">
        <v>42</v>
      </c>
      <c r="D183" s="16" t="s">
        <v>208</v>
      </c>
      <c r="E183" s="16" t="s">
        <v>209</v>
      </c>
      <c r="F183" s="16" t="s">
        <v>656</v>
      </c>
      <c r="G183" s="16" t="s">
        <v>652</v>
      </c>
      <c r="H183" s="17">
        <v>124</v>
      </c>
      <c r="I183" s="17">
        <v>64</v>
      </c>
    </row>
    <row r="184" spans="2:9" x14ac:dyDescent="0.3">
      <c r="B184" s="19">
        <v>83</v>
      </c>
      <c r="C184" s="20" t="s">
        <v>42</v>
      </c>
      <c r="D184" s="20" t="s">
        <v>210</v>
      </c>
      <c r="E184" s="20" t="s">
        <v>211</v>
      </c>
      <c r="F184" s="20" t="s">
        <v>645</v>
      </c>
      <c r="G184" s="20" t="s">
        <v>657</v>
      </c>
      <c r="H184" s="21">
        <v>186</v>
      </c>
      <c r="I184" s="21">
        <v>69</v>
      </c>
    </row>
    <row r="185" spans="2:9" x14ac:dyDescent="0.3">
      <c r="B185" s="19">
        <v>83</v>
      </c>
      <c r="C185" s="20" t="s">
        <v>42</v>
      </c>
      <c r="D185" s="20" t="s">
        <v>210</v>
      </c>
      <c r="E185" s="20" t="s">
        <v>211</v>
      </c>
      <c r="F185" s="20" t="s">
        <v>658</v>
      </c>
      <c r="G185" s="20" t="s">
        <v>646</v>
      </c>
      <c r="H185" s="21">
        <v>109</v>
      </c>
      <c r="I185" s="21">
        <v>69</v>
      </c>
    </row>
    <row r="186" spans="2:9" x14ac:dyDescent="0.3">
      <c r="B186" s="19">
        <v>83</v>
      </c>
      <c r="C186" s="20" t="s">
        <v>42</v>
      </c>
      <c r="D186" s="20" t="s">
        <v>210</v>
      </c>
      <c r="E186" s="20" t="s">
        <v>211</v>
      </c>
      <c r="F186" s="20" t="s">
        <v>647</v>
      </c>
      <c r="G186" s="20" t="s">
        <v>648</v>
      </c>
      <c r="H186" s="21">
        <v>191</v>
      </c>
      <c r="I186" s="21">
        <v>69</v>
      </c>
    </row>
    <row r="187" spans="2:9" x14ac:dyDescent="0.3">
      <c r="B187" s="19">
        <v>83</v>
      </c>
      <c r="C187" s="20" t="s">
        <v>42</v>
      </c>
      <c r="D187" s="20" t="s">
        <v>210</v>
      </c>
      <c r="E187" s="20" t="s">
        <v>211</v>
      </c>
      <c r="F187" s="20" t="s">
        <v>649</v>
      </c>
      <c r="G187" s="20" t="s">
        <v>650</v>
      </c>
      <c r="H187" s="21">
        <v>305</v>
      </c>
      <c r="I187" s="21">
        <v>69</v>
      </c>
    </row>
    <row r="188" spans="2:9" x14ac:dyDescent="0.3">
      <c r="B188" s="19">
        <v>83</v>
      </c>
      <c r="C188" s="20" t="s">
        <v>42</v>
      </c>
      <c r="D188" s="20" t="s">
        <v>210</v>
      </c>
      <c r="E188" s="20" t="s">
        <v>211</v>
      </c>
      <c r="F188" s="20" t="s">
        <v>651</v>
      </c>
      <c r="G188" s="20" t="s">
        <v>652</v>
      </c>
      <c r="H188" s="21">
        <v>186</v>
      </c>
      <c r="I188" s="21">
        <v>69</v>
      </c>
    </row>
    <row r="189" spans="2:9" x14ac:dyDescent="0.3">
      <c r="B189" s="15">
        <v>89</v>
      </c>
      <c r="C189" s="16" t="s">
        <v>42</v>
      </c>
      <c r="D189" s="16" t="s">
        <v>212</v>
      </c>
      <c r="E189" s="16" t="s">
        <v>140</v>
      </c>
      <c r="F189" s="16" t="s">
        <v>645</v>
      </c>
      <c r="G189" s="16" t="s">
        <v>646</v>
      </c>
      <c r="H189" s="17">
        <v>130</v>
      </c>
      <c r="I189" s="17">
        <v>59</v>
      </c>
    </row>
    <row r="190" spans="2:9" x14ac:dyDescent="0.3">
      <c r="B190" s="15">
        <v>89</v>
      </c>
      <c r="C190" s="16" t="s">
        <v>42</v>
      </c>
      <c r="D190" s="16" t="s">
        <v>212</v>
      </c>
      <c r="E190" s="16" t="s">
        <v>140</v>
      </c>
      <c r="F190" s="16" t="s">
        <v>647</v>
      </c>
      <c r="G190" s="16" t="s">
        <v>648</v>
      </c>
      <c r="H190" s="17">
        <v>162</v>
      </c>
      <c r="I190" s="17">
        <v>59</v>
      </c>
    </row>
    <row r="191" spans="2:9" x14ac:dyDescent="0.3">
      <c r="B191" s="15">
        <v>89</v>
      </c>
      <c r="C191" s="16" t="s">
        <v>42</v>
      </c>
      <c r="D191" s="16" t="s">
        <v>212</v>
      </c>
      <c r="E191" s="16" t="s">
        <v>140</v>
      </c>
      <c r="F191" s="16" t="s">
        <v>649</v>
      </c>
      <c r="G191" s="16" t="s">
        <v>650</v>
      </c>
      <c r="H191" s="17">
        <v>252</v>
      </c>
      <c r="I191" s="17">
        <v>59</v>
      </c>
    </row>
    <row r="192" spans="2:9" x14ac:dyDescent="0.3">
      <c r="B192" s="15">
        <v>89</v>
      </c>
      <c r="C192" s="16" t="s">
        <v>42</v>
      </c>
      <c r="D192" s="16" t="s">
        <v>212</v>
      </c>
      <c r="E192" s="16" t="s">
        <v>140</v>
      </c>
      <c r="F192" s="16" t="s">
        <v>651</v>
      </c>
      <c r="G192" s="16" t="s">
        <v>652</v>
      </c>
      <c r="H192" s="17">
        <v>130</v>
      </c>
      <c r="I192" s="17">
        <v>59</v>
      </c>
    </row>
    <row r="193" spans="2:9" x14ac:dyDescent="0.3">
      <c r="B193" s="19">
        <v>91</v>
      </c>
      <c r="C193" s="20" t="s">
        <v>42</v>
      </c>
      <c r="D193" s="20" t="s">
        <v>213</v>
      </c>
      <c r="E193" s="20" t="s">
        <v>214</v>
      </c>
      <c r="F193" s="20" t="s">
        <v>645</v>
      </c>
      <c r="G193" s="20" t="s">
        <v>665</v>
      </c>
      <c r="H193" s="21">
        <v>289</v>
      </c>
      <c r="I193" s="21">
        <v>69</v>
      </c>
    </row>
    <row r="194" spans="2:9" x14ac:dyDescent="0.3">
      <c r="B194" s="19">
        <v>91</v>
      </c>
      <c r="C194" s="20" t="s">
        <v>42</v>
      </c>
      <c r="D194" s="20" t="s">
        <v>213</v>
      </c>
      <c r="E194" s="20" t="s">
        <v>214</v>
      </c>
      <c r="F194" s="20" t="s">
        <v>666</v>
      </c>
      <c r="G194" s="20" t="s">
        <v>659</v>
      </c>
      <c r="H194" s="21">
        <v>429</v>
      </c>
      <c r="I194" s="21">
        <v>69</v>
      </c>
    </row>
    <row r="195" spans="2:9" x14ac:dyDescent="0.3">
      <c r="B195" s="19">
        <v>91</v>
      </c>
      <c r="C195" s="20" t="s">
        <v>42</v>
      </c>
      <c r="D195" s="20" t="s">
        <v>213</v>
      </c>
      <c r="E195" s="20" t="s">
        <v>214</v>
      </c>
      <c r="F195" s="20" t="s">
        <v>660</v>
      </c>
      <c r="G195" s="20" t="s">
        <v>650</v>
      </c>
      <c r="H195" s="21">
        <v>329</v>
      </c>
      <c r="I195" s="21">
        <v>69</v>
      </c>
    </row>
    <row r="196" spans="2:9" x14ac:dyDescent="0.3">
      <c r="B196" s="19">
        <v>91</v>
      </c>
      <c r="C196" s="20" t="s">
        <v>42</v>
      </c>
      <c r="D196" s="20" t="s">
        <v>213</v>
      </c>
      <c r="E196" s="20" t="s">
        <v>214</v>
      </c>
      <c r="F196" s="20" t="s">
        <v>651</v>
      </c>
      <c r="G196" s="20" t="s">
        <v>652</v>
      </c>
      <c r="H196" s="21">
        <v>255</v>
      </c>
      <c r="I196" s="21">
        <v>69</v>
      </c>
    </row>
    <row r="197" spans="2:9" x14ac:dyDescent="0.3">
      <c r="B197" s="15">
        <v>95</v>
      </c>
      <c r="C197" s="16" t="s">
        <v>42</v>
      </c>
      <c r="D197" s="16" t="s">
        <v>215</v>
      </c>
      <c r="E197" s="16" t="s">
        <v>216</v>
      </c>
      <c r="F197" s="16" t="s">
        <v>645</v>
      </c>
      <c r="G197" s="16" t="s">
        <v>665</v>
      </c>
      <c r="H197" s="17">
        <v>146</v>
      </c>
      <c r="I197" s="17">
        <v>69</v>
      </c>
    </row>
    <row r="198" spans="2:9" x14ac:dyDescent="0.3">
      <c r="B198" s="15">
        <v>95</v>
      </c>
      <c r="C198" s="16" t="s">
        <v>42</v>
      </c>
      <c r="D198" s="16" t="s">
        <v>215</v>
      </c>
      <c r="E198" s="16" t="s">
        <v>216</v>
      </c>
      <c r="F198" s="16" t="s">
        <v>666</v>
      </c>
      <c r="G198" s="16" t="s">
        <v>655</v>
      </c>
      <c r="H198" s="17">
        <v>215</v>
      </c>
      <c r="I198" s="17">
        <v>69</v>
      </c>
    </row>
    <row r="199" spans="2:9" x14ac:dyDescent="0.3">
      <c r="B199" s="15">
        <v>95</v>
      </c>
      <c r="C199" s="16" t="s">
        <v>42</v>
      </c>
      <c r="D199" s="16" t="s">
        <v>215</v>
      </c>
      <c r="E199" s="16" t="s">
        <v>216</v>
      </c>
      <c r="F199" s="16" t="s">
        <v>656</v>
      </c>
      <c r="G199" s="16" t="s">
        <v>648</v>
      </c>
      <c r="H199" s="17">
        <v>151</v>
      </c>
      <c r="I199" s="17">
        <v>69</v>
      </c>
    </row>
    <row r="200" spans="2:9" x14ac:dyDescent="0.3">
      <c r="B200" s="15">
        <v>95</v>
      </c>
      <c r="C200" s="16" t="s">
        <v>42</v>
      </c>
      <c r="D200" s="16" t="s">
        <v>215</v>
      </c>
      <c r="E200" s="16" t="s">
        <v>216</v>
      </c>
      <c r="F200" s="16" t="s">
        <v>649</v>
      </c>
      <c r="G200" s="16" t="s">
        <v>652</v>
      </c>
      <c r="H200" s="17">
        <v>142</v>
      </c>
      <c r="I200" s="17">
        <v>69</v>
      </c>
    </row>
    <row r="201" spans="2:9" x14ac:dyDescent="0.3">
      <c r="B201" s="19">
        <v>96</v>
      </c>
      <c r="C201" s="20" t="s">
        <v>42</v>
      </c>
      <c r="D201" s="20" t="s">
        <v>217</v>
      </c>
      <c r="E201" s="20" t="s">
        <v>218</v>
      </c>
      <c r="F201" s="20" t="s">
        <v>645</v>
      </c>
      <c r="G201" s="20" t="s">
        <v>665</v>
      </c>
      <c r="H201" s="21">
        <v>157</v>
      </c>
      <c r="I201" s="21">
        <v>69</v>
      </c>
    </row>
    <row r="202" spans="2:9" x14ac:dyDescent="0.3">
      <c r="B202" s="19">
        <v>96</v>
      </c>
      <c r="C202" s="20" t="s">
        <v>42</v>
      </c>
      <c r="D202" s="20" t="s">
        <v>217</v>
      </c>
      <c r="E202" s="20" t="s">
        <v>218</v>
      </c>
      <c r="F202" s="20" t="s">
        <v>666</v>
      </c>
      <c r="G202" s="20" t="s">
        <v>661</v>
      </c>
      <c r="H202" s="21">
        <v>246</v>
      </c>
      <c r="I202" s="21">
        <v>69</v>
      </c>
    </row>
    <row r="203" spans="2:9" x14ac:dyDescent="0.3">
      <c r="B203" s="19">
        <v>96</v>
      </c>
      <c r="C203" s="20" t="s">
        <v>42</v>
      </c>
      <c r="D203" s="20" t="s">
        <v>217</v>
      </c>
      <c r="E203" s="20" t="s">
        <v>218</v>
      </c>
      <c r="F203" s="20" t="s">
        <v>662</v>
      </c>
      <c r="G203" s="20" t="s">
        <v>659</v>
      </c>
      <c r="H203" s="21">
        <v>316</v>
      </c>
      <c r="I203" s="21">
        <v>69</v>
      </c>
    </row>
    <row r="204" spans="2:9" x14ac:dyDescent="0.3">
      <c r="B204" s="19">
        <v>96</v>
      </c>
      <c r="C204" s="20" t="s">
        <v>42</v>
      </c>
      <c r="D204" s="20" t="s">
        <v>217</v>
      </c>
      <c r="E204" s="20" t="s">
        <v>218</v>
      </c>
      <c r="F204" s="20" t="s">
        <v>660</v>
      </c>
      <c r="G204" s="20" t="s">
        <v>652</v>
      </c>
      <c r="H204" s="21">
        <v>157</v>
      </c>
      <c r="I204" s="21">
        <v>69</v>
      </c>
    </row>
    <row r="205" spans="2:9" x14ac:dyDescent="0.3">
      <c r="B205" s="15">
        <v>98</v>
      </c>
      <c r="C205" s="16" t="s">
        <v>42</v>
      </c>
      <c r="D205" s="16" t="s">
        <v>219</v>
      </c>
      <c r="E205" s="16" t="s">
        <v>220</v>
      </c>
      <c r="F205" s="16" t="s">
        <v>645</v>
      </c>
      <c r="G205" s="16" t="s">
        <v>653</v>
      </c>
      <c r="H205" s="17">
        <v>129</v>
      </c>
      <c r="I205" s="17">
        <v>69</v>
      </c>
    </row>
    <row r="206" spans="2:9" x14ac:dyDescent="0.3">
      <c r="B206" s="15">
        <v>98</v>
      </c>
      <c r="C206" s="16" t="s">
        <v>42</v>
      </c>
      <c r="D206" s="16" t="s">
        <v>219</v>
      </c>
      <c r="E206" s="16" t="s">
        <v>220</v>
      </c>
      <c r="F206" s="16" t="s">
        <v>654</v>
      </c>
      <c r="G206" s="16" t="s">
        <v>655</v>
      </c>
      <c r="H206" s="17">
        <v>159</v>
      </c>
      <c r="I206" s="17">
        <v>69</v>
      </c>
    </row>
    <row r="207" spans="2:9" x14ac:dyDescent="0.3">
      <c r="B207" s="15">
        <v>98</v>
      </c>
      <c r="C207" s="16" t="s">
        <v>42</v>
      </c>
      <c r="D207" s="16" t="s">
        <v>219</v>
      </c>
      <c r="E207" s="16" t="s">
        <v>220</v>
      </c>
      <c r="F207" s="16" t="s">
        <v>656</v>
      </c>
      <c r="G207" s="16" t="s">
        <v>652</v>
      </c>
      <c r="H207" s="17">
        <v>129</v>
      </c>
      <c r="I207" s="17">
        <v>69</v>
      </c>
    </row>
    <row r="208" spans="2:9" x14ac:dyDescent="0.3">
      <c r="B208" s="19">
        <v>100</v>
      </c>
      <c r="C208" s="20" t="s">
        <v>42</v>
      </c>
      <c r="D208" s="20" t="s">
        <v>221</v>
      </c>
      <c r="E208" s="20" t="s">
        <v>222</v>
      </c>
      <c r="F208" s="20" t="s">
        <v>645</v>
      </c>
      <c r="G208" s="20" t="s">
        <v>646</v>
      </c>
      <c r="H208" s="21">
        <v>146</v>
      </c>
      <c r="I208" s="21">
        <v>64</v>
      </c>
    </row>
    <row r="209" spans="2:9" x14ac:dyDescent="0.3">
      <c r="B209" s="19">
        <v>100</v>
      </c>
      <c r="C209" s="20" t="s">
        <v>42</v>
      </c>
      <c r="D209" s="20" t="s">
        <v>221</v>
      </c>
      <c r="E209" s="20" t="s">
        <v>222</v>
      </c>
      <c r="F209" s="20" t="s">
        <v>647</v>
      </c>
      <c r="G209" s="20" t="s">
        <v>648</v>
      </c>
      <c r="H209" s="21">
        <v>165</v>
      </c>
      <c r="I209" s="21">
        <v>64</v>
      </c>
    </row>
    <row r="210" spans="2:9" x14ac:dyDescent="0.3">
      <c r="B210" s="19">
        <v>100</v>
      </c>
      <c r="C210" s="20" t="s">
        <v>42</v>
      </c>
      <c r="D210" s="20" t="s">
        <v>221</v>
      </c>
      <c r="E210" s="20" t="s">
        <v>222</v>
      </c>
      <c r="F210" s="20" t="s">
        <v>649</v>
      </c>
      <c r="G210" s="20" t="s">
        <v>650</v>
      </c>
      <c r="H210" s="21">
        <v>258</v>
      </c>
      <c r="I210" s="21">
        <v>64</v>
      </c>
    </row>
    <row r="211" spans="2:9" x14ac:dyDescent="0.3">
      <c r="B211" s="19">
        <v>100</v>
      </c>
      <c r="C211" s="20" t="s">
        <v>42</v>
      </c>
      <c r="D211" s="20" t="s">
        <v>221</v>
      </c>
      <c r="E211" s="20" t="s">
        <v>222</v>
      </c>
      <c r="F211" s="20" t="s">
        <v>651</v>
      </c>
      <c r="G211" s="20" t="s">
        <v>652</v>
      </c>
      <c r="H211" s="21">
        <v>146</v>
      </c>
      <c r="I211" s="21">
        <v>64</v>
      </c>
    </row>
    <row r="212" spans="2:9" x14ac:dyDescent="0.3">
      <c r="B212" s="15">
        <v>101</v>
      </c>
      <c r="C212" s="16" t="s">
        <v>42</v>
      </c>
      <c r="D212" s="16" t="s">
        <v>223</v>
      </c>
      <c r="E212" s="16" t="s">
        <v>224</v>
      </c>
      <c r="F212" s="16" t="s">
        <v>645</v>
      </c>
      <c r="G212" s="16" t="s">
        <v>646</v>
      </c>
      <c r="H212" s="17">
        <v>133</v>
      </c>
      <c r="I212" s="17">
        <v>64</v>
      </c>
    </row>
    <row r="213" spans="2:9" x14ac:dyDescent="0.3">
      <c r="B213" s="15">
        <v>101</v>
      </c>
      <c r="C213" s="16" t="s">
        <v>42</v>
      </c>
      <c r="D213" s="16" t="s">
        <v>223</v>
      </c>
      <c r="E213" s="16" t="s">
        <v>224</v>
      </c>
      <c r="F213" s="16" t="s">
        <v>647</v>
      </c>
      <c r="G213" s="16" t="s">
        <v>648</v>
      </c>
      <c r="H213" s="17">
        <v>152</v>
      </c>
      <c r="I213" s="17">
        <v>64</v>
      </c>
    </row>
    <row r="214" spans="2:9" x14ac:dyDescent="0.3">
      <c r="B214" s="15">
        <v>101</v>
      </c>
      <c r="C214" s="16" t="s">
        <v>42</v>
      </c>
      <c r="D214" s="16" t="s">
        <v>223</v>
      </c>
      <c r="E214" s="16" t="s">
        <v>224</v>
      </c>
      <c r="F214" s="16" t="s">
        <v>649</v>
      </c>
      <c r="G214" s="16" t="s">
        <v>650</v>
      </c>
      <c r="H214" s="17">
        <v>214</v>
      </c>
      <c r="I214" s="17">
        <v>64</v>
      </c>
    </row>
    <row r="215" spans="2:9" x14ac:dyDescent="0.3">
      <c r="B215" s="15">
        <v>101</v>
      </c>
      <c r="C215" s="16" t="s">
        <v>42</v>
      </c>
      <c r="D215" s="16" t="s">
        <v>223</v>
      </c>
      <c r="E215" s="16" t="s">
        <v>224</v>
      </c>
      <c r="F215" s="16" t="s">
        <v>651</v>
      </c>
      <c r="G215" s="16" t="s">
        <v>652</v>
      </c>
      <c r="H215" s="17">
        <v>133</v>
      </c>
      <c r="I215" s="17">
        <v>64</v>
      </c>
    </row>
    <row r="216" spans="2:9" x14ac:dyDescent="0.3">
      <c r="B216" s="19">
        <v>102</v>
      </c>
      <c r="C216" s="20" t="s">
        <v>42</v>
      </c>
      <c r="D216" s="20" t="s">
        <v>225</v>
      </c>
      <c r="E216" s="20" t="s">
        <v>226</v>
      </c>
      <c r="F216" s="20" t="s">
        <v>645</v>
      </c>
      <c r="G216" s="20" t="s">
        <v>661</v>
      </c>
      <c r="H216" s="21">
        <v>98</v>
      </c>
      <c r="I216" s="21">
        <v>64</v>
      </c>
    </row>
    <row r="217" spans="2:9" x14ac:dyDescent="0.3">
      <c r="B217" s="19">
        <v>102</v>
      </c>
      <c r="C217" s="20" t="s">
        <v>42</v>
      </c>
      <c r="D217" s="20" t="s">
        <v>225</v>
      </c>
      <c r="E217" s="20" t="s">
        <v>226</v>
      </c>
      <c r="F217" s="20" t="s">
        <v>662</v>
      </c>
      <c r="G217" s="20" t="s">
        <v>655</v>
      </c>
      <c r="H217" s="21">
        <v>191</v>
      </c>
      <c r="I217" s="21">
        <v>64</v>
      </c>
    </row>
    <row r="218" spans="2:9" x14ac:dyDescent="0.3">
      <c r="B218" s="19">
        <v>102</v>
      </c>
      <c r="C218" s="20" t="s">
        <v>42</v>
      </c>
      <c r="D218" s="20" t="s">
        <v>225</v>
      </c>
      <c r="E218" s="20" t="s">
        <v>226</v>
      </c>
      <c r="F218" s="20" t="s">
        <v>656</v>
      </c>
      <c r="G218" s="20" t="s">
        <v>652</v>
      </c>
      <c r="H218" s="21">
        <v>98</v>
      </c>
      <c r="I218" s="21">
        <v>64</v>
      </c>
    </row>
    <row r="219" spans="2:9" x14ac:dyDescent="0.3">
      <c r="B219" s="15">
        <v>103</v>
      </c>
      <c r="C219" s="16" t="s">
        <v>42</v>
      </c>
      <c r="D219" s="16" t="s">
        <v>227</v>
      </c>
      <c r="E219" s="16" t="s">
        <v>227</v>
      </c>
      <c r="F219" s="16" t="s">
        <v>645</v>
      </c>
      <c r="G219" s="16" t="s">
        <v>661</v>
      </c>
      <c r="H219" s="17">
        <v>130</v>
      </c>
      <c r="I219" s="17">
        <v>69</v>
      </c>
    </row>
    <row r="220" spans="2:9" x14ac:dyDescent="0.3">
      <c r="B220" s="15">
        <v>103</v>
      </c>
      <c r="C220" s="16" t="s">
        <v>42</v>
      </c>
      <c r="D220" s="16" t="s">
        <v>227</v>
      </c>
      <c r="E220" s="16" t="s">
        <v>227</v>
      </c>
      <c r="F220" s="16" t="s">
        <v>662</v>
      </c>
      <c r="G220" s="16" t="s">
        <v>659</v>
      </c>
      <c r="H220" s="17">
        <v>197</v>
      </c>
      <c r="I220" s="17">
        <v>69</v>
      </c>
    </row>
    <row r="221" spans="2:9" x14ac:dyDescent="0.3">
      <c r="B221" s="15">
        <v>103</v>
      </c>
      <c r="C221" s="16" t="s">
        <v>42</v>
      </c>
      <c r="D221" s="16" t="s">
        <v>227</v>
      </c>
      <c r="E221" s="16" t="s">
        <v>227</v>
      </c>
      <c r="F221" s="16" t="s">
        <v>660</v>
      </c>
      <c r="G221" s="16" t="s">
        <v>652</v>
      </c>
      <c r="H221" s="17">
        <v>130</v>
      </c>
      <c r="I221" s="17">
        <v>69</v>
      </c>
    </row>
    <row r="222" spans="2:9" x14ac:dyDescent="0.3">
      <c r="B222" s="19">
        <v>104</v>
      </c>
      <c r="C222" s="20" t="s">
        <v>42</v>
      </c>
      <c r="D222" s="20" t="s">
        <v>228</v>
      </c>
      <c r="E222" s="20" t="s">
        <v>229</v>
      </c>
      <c r="F222" s="20" t="s">
        <v>645</v>
      </c>
      <c r="G222" s="20" t="s">
        <v>661</v>
      </c>
      <c r="H222" s="21">
        <v>104</v>
      </c>
      <c r="I222" s="21">
        <v>64</v>
      </c>
    </row>
    <row r="223" spans="2:9" x14ac:dyDescent="0.3">
      <c r="B223" s="19">
        <v>104</v>
      </c>
      <c r="C223" s="20" t="s">
        <v>42</v>
      </c>
      <c r="D223" s="20" t="s">
        <v>228</v>
      </c>
      <c r="E223" s="20" t="s">
        <v>229</v>
      </c>
      <c r="F223" s="20" t="s">
        <v>662</v>
      </c>
      <c r="G223" s="20" t="s">
        <v>655</v>
      </c>
      <c r="H223" s="21">
        <v>186</v>
      </c>
      <c r="I223" s="21">
        <v>64</v>
      </c>
    </row>
    <row r="224" spans="2:9" x14ac:dyDescent="0.3">
      <c r="B224" s="19">
        <v>104</v>
      </c>
      <c r="C224" s="20" t="s">
        <v>42</v>
      </c>
      <c r="D224" s="20" t="s">
        <v>228</v>
      </c>
      <c r="E224" s="20" t="s">
        <v>229</v>
      </c>
      <c r="F224" s="20" t="s">
        <v>656</v>
      </c>
      <c r="G224" s="20" t="s">
        <v>652</v>
      </c>
      <c r="H224" s="21">
        <v>104</v>
      </c>
      <c r="I224" s="21">
        <v>64</v>
      </c>
    </row>
    <row r="225" spans="2:9" x14ac:dyDescent="0.3">
      <c r="B225" s="15">
        <v>105</v>
      </c>
      <c r="C225" s="16" t="s">
        <v>42</v>
      </c>
      <c r="D225" s="16" t="s">
        <v>230</v>
      </c>
      <c r="E225" s="16" t="s">
        <v>231</v>
      </c>
      <c r="F225" s="16" t="s">
        <v>645</v>
      </c>
      <c r="G225" s="16" t="s">
        <v>665</v>
      </c>
      <c r="H225" s="17">
        <v>139</v>
      </c>
      <c r="I225" s="17">
        <v>69</v>
      </c>
    </row>
    <row r="226" spans="2:9" x14ac:dyDescent="0.3">
      <c r="B226" s="15">
        <v>105</v>
      </c>
      <c r="C226" s="16" t="s">
        <v>42</v>
      </c>
      <c r="D226" s="16" t="s">
        <v>230</v>
      </c>
      <c r="E226" s="16" t="s">
        <v>231</v>
      </c>
      <c r="F226" s="16" t="s">
        <v>666</v>
      </c>
      <c r="G226" s="16" t="s">
        <v>655</v>
      </c>
      <c r="H226" s="17">
        <v>159</v>
      </c>
      <c r="I226" s="17">
        <v>69</v>
      </c>
    </row>
    <row r="227" spans="2:9" x14ac:dyDescent="0.3">
      <c r="B227" s="15">
        <v>105</v>
      </c>
      <c r="C227" s="16" t="s">
        <v>42</v>
      </c>
      <c r="D227" s="16" t="s">
        <v>230</v>
      </c>
      <c r="E227" s="16" t="s">
        <v>231</v>
      </c>
      <c r="F227" s="16" t="s">
        <v>656</v>
      </c>
      <c r="G227" s="16" t="s">
        <v>652</v>
      </c>
      <c r="H227" s="17">
        <v>139</v>
      </c>
      <c r="I227" s="17">
        <v>69</v>
      </c>
    </row>
    <row r="228" spans="2:9" x14ac:dyDescent="0.3">
      <c r="B228" s="19">
        <v>106</v>
      </c>
      <c r="C228" s="20" t="s">
        <v>42</v>
      </c>
      <c r="D228" s="20" t="s">
        <v>232</v>
      </c>
      <c r="E228" s="20" t="s">
        <v>233</v>
      </c>
      <c r="F228" s="20" t="s">
        <v>645</v>
      </c>
      <c r="G228" s="20" t="s">
        <v>661</v>
      </c>
      <c r="H228" s="21">
        <v>126</v>
      </c>
      <c r="I228" s="21">
        <v>69</v>
      </c>
    </row>
    <row r="229" spans="2:9" x14ac:dyDescent="0.3">
      <c r="B229" s="19">
        <v>106</v>
      </c>
      <c r="C229" s="20" t="s">
        <v>42</v>
      </c>
      <c r="D229" s="20" t="s">
        <v>232</v>
      </c>
      <c r="E229" s="20" t="s">
        <v>233</v>
      </c>
      <c r="F229" s="20" t="s">
        <v>662</v>
      </c>
      <c r="G229" s="20" t="s">
        <v>655</v>
      </c>
      <c r="H229" s="21">
        <v>192</v>
      </c>
      <c r="I229" s="21">
        <v>69</v>
      </c>
    </row>
    <row r="230" spans="2:9" x14ac:dyDescent="0.3">
      <c r="B230" s="19">
        <v>106</v>
      </c>
      <c r="C230" s="20" t="s">
        <v>42</v>
      </c>
      <c r="D230" s="20" t="s">
        <v>232</v>
      </c>
      <c r="E230" s="20" t="s">
        <v>233</v>
      </c>
      <c r="F230" s="20" t="s">
        <v>656</v>
      </c>
      <c r="G230" s="20" t="s">
        <v>652</v>
      </c>
      <c r="H230" s="21">
        <v>126</v>
      </c>
      <c r="I230" s="21">
        <v>69</v>
      </c>
    </row>
    <row r="231" spans="2:9" x14ac:dyDescent="0.3">
      <c r="B231" s="15">
        <v>107</v>
      </c>
      <c r="C231" s="16" t="s">
        <v>42</v>
      </c>
      <c r="D231" s="16" t="s">
        <v>234</v>
      </c>
      <c r="E231" s="16" t="s">
        <v>235</v>
      </c>
      <c r="F231" s="16" t="s">
        <v>645</v>
      </c>
      <c r="G231" s="16" t="s">
        <v>653</v>
      </c>
      <c r="H231" s="17">
        <v>111</v>
      </c>
      <c r="I231" s="17">
        <v>64</v>
      </c>
    </row>
    <row r="232" spans="2:9" x14ac:dyDescent="0.3">
      <c r="B232" s="15">
        <v>107</v>
      </c>
      <c r="C232" s="16" t="s">
        <v>42</v>
      </c>
      <c r="D232" s="16" t="s">
        <v>234</v>
      </c>
      <c r="E232" s="16" t="s">
        <v>235</v>
      </c>
      <c r="F232" s="16" t="s">
        <v>654</v>
      </c>
      <c r="G232" s="16" t="s">
        <v>655</v>
      </c>
      <c r="H232" s="17">
        <v>148</v>
      </c>
      <c r="I232" s="17">
        <v>64</v>
      </c>
    </row>
    <row r="233" spans="2:9" x14ac:dyDescent="0.3">
      <c r="B233" s="15">
        <v>107</v>
      </c>
      <c r="C233" s="16" t="s">
        <v>42</v>
      </c>
      <c r="D233" s="16" t="s">
        <v>234</v>
      </c>
      <c r="E233" s="16" t="s">
        <v>235</v>
      </c>
      <c r="F233" s="16" t="s">
        <v>656</v>
      </c>
      <c r="G233" s="16" t="s">
        <v>652</v>
      </c>
      <c r="H233" s="17">
        <v>111</v>
      </c>
      <c r="I233" s="17">
        <v>64</v>
      </c>
    </row>
    <row r="234" spans="2:9" x14ac:dyDescent="0.3">
      <c r="B234" s="19">
        <v>108</v>
      </c>
      <c r="C234" s="20" t="s">
        <v>42</v>
      </c>
      <c r="D234" s="20" t="s">
        <v>236</v>
      </c>
      <c r="E234" s="20" t="s">
        <v>237</v>
      </c>
      <c r="F234" s="20" t="s">
        <v>645</v>
      </c>
      <c r="G234" s="20" t="s">
        <v>653</v>
      </c>
      <c r="H234" s="21">
        <v>133</v>
      </c>
      <c r="I234" s="21">
        <v>69</v>
      </c>
    </row>
    <row r="235" spans="2:9" x14ac:dyDescent="0.3">
      <c r="B235" s="19">
        <v>108</v>
      </c>
      <c r="C235" s="20" t="s">
        <v>42</v>
      </c>
      <c r="D235" s="20" t="s">
        <v>236</v>
      </c>
      <c r="E235" s="20" t="s">
        <v>237</v>
      </c>
      <c r="F235" s="20" t="s">
        <v>654</v>
      </c>
      <c r="G235" s="20" t="s">
        <v>659</v>
      </c>
      <c r="H235" s="21">
        <v>173</v>
      </c>
      <c r="I235" s="21">
        <v>69</v>
      </c>
    </row>
    <row r="236" spans="2:9" x14ac:dyDescent="0.3">
      <c r="B236" s="19">
        <v>108</v>
      </c>
      <c r="C236" s="20" t="s">
        <v>42</v>
      </c>
      <c r="D236" s="20" t="s">
        <v>236</v>
      </c>
      <c r="E236" s="20" t="s">
        <v>237</v>
      </c>
      <c r="F236" s="20" t="s">
        <v>660</v>
      </c>
      <c r="G236" s="20" t="s">
        <v>652</v>
      </c>
      <c r="H236" s="21">
        <v>133</v>
      </c>
      <c r="I236" s="21">
        <v>69</v>
      </c>
    </row>
    <row r="237" spans="2:9" x14ac:dyDescent="0.3">
      <c r="B237" s="15">
        <v>109</v>
      </c>
      <c r="C237" s="16" t="s">
        <v>42</v>
      </c>
      <c r="D237" s="16" t="s">
        <v>238</v>
      </c>
      <c r="E237" s="16" t="s">
        <v>239</v>
      </c>
      <c r="F237" s="16" t="s">
        <v>645</v>
      </c>
      <c r="G237" s="16" t="s">
        <v>665</v>
      </c>
      <c r="H237" s="17">
        <v>150</v>
      </c>
      <c r="I237" s="17">
        <v>69</v>
      </c>
    </row>
    <row r="238" spans="2:9" x14ac:dyDescent="0.3">
      <c r="B238" s="15">
        <v>109</v>
      </c>
      <c r="C238" s="16" t="s">
        <v>42</v>
      </c>
      <c r="D238" s="16" t="s">
        <v>238</v>
      </c>
      <c r="E238" s="16" t="s">
        <v>239</v>
      </c>
      <c r="F238" s="16" t="s">
        <v>666</v>
      </c>
      <c r="G238" s="16" t="s">
        <v>659</v>
      </c>
      <c r="H238" s="17">
        <v>204</v>
      </c>
      <c r="I238" s="17">
        <v>69</v>
      </c>
    </row>
    <row r="239" spans="2:9" x14ac:dyDescent="0.3">
      <c r="B239" s="15">
        <v>109</v>
      </c>
      <c r="C239" s="16" t="s">
        <v>42</v>
      </c>
      <c r="D239" s="16" t="s">
        <v>238</v>
      </c>
      <c r="E239" s="16" t="s">
        <v>239</v>
      </c>
      <c r="F239" s="16" t="s">
        <v>660</v>
      </c>
      <c r="G239" s="16" t="s">
        <v>652</v>
      </c>
      <c r="H239" s="17">
        <v>150</v>
      </c>
      <c r="I239" s="17">
        <v>69</v>
      </c>
    </row>
    <row r="240" spans="2:9" x14ac:dyDescent="0.3">
      <c r="B240" s="19">
        <v>110</v>
      </c>
      <c r="C240" s="20" t="s">
        <v>43</v>
      </c>
      <c r="D240" s="20" t="s">
        <v>240</v>
      </c>
      <c r="E240" s="20" t="s">
        <v>241</v>
      </c>
      <c r="F240" s="20" t="s">
        <v>644</v>
      </c>
      <c r="G240" s="20" t="s">
        <v>644</v>
      </c>
      <c r="H240" s="21">
        <v>107</v>
      </c>
      <c r="I240" s="21">
        <v>59</v>
      </c>
    </row>
    <row r="241" spans="2:9" x14ac:dyDescent="0.3">
      <c r="B241" s="15">
        <v>111</v>
      </c>
      <c r="C241" s="16" t="s">
        <v>43</v>
      </c>
      <c r="D241" s="16" t="s">
        <v>242</v>
      </c>
      <c r="E241" s="16" t="s">
        <v>243</v>
      </c>
      <c r="F241" s="16" t="s">
        <v>644</v>
      </c>
      <c r="G241" s="16" t="s">
        <v>644</v>
      </c>
      <c r="H241" s="17">
        <v>163</v>
      </c>
      <c r="I241" s="17">
        <v>74</v>
      </c>
    </row>
    <row r="242" spans="2:9" x14ac:dyDescent="0.3">
      <c r="B242" s="19">
        <v>413</v>
      </c>
      <c r="C242" s="20" t="s">
        <v>43</v>
      </c>
      <c r="D242" s="20" t="s">
        <v>244</v>
      </c>
      <c r="E242" s="20" t="s">
        <v>245</v>
      </c>
      <c r="F242" s="20" t="s">
        <v>644</v>
      </c>
      <c r="G242" s="20" t="s">
        <v>644</v>
      </c>
      <c r="H242" s="21">
        <v>107</v>
      </c>
      <c r="I242" s="21">
        <v>59</v>
      </c>
    </row>
    <row r="243" spans="2:9" x14ac:dyDescent="0.3">
      <c r="B243" s="15">
        <v>115</v>
      </c>
      <c r="C243" s="16" t="s">
        <v>43</v>
      </c>
      <c r="D243" s="16" t="s">
        <v>246</v>
      </c>
      <c r="E243" s="16" t="s">
        <v>247</v>
      </c>
      <c r="F243" s="16" t="s">
        <v>645</v>
      </c>
      <c r="G243" s="16" t="s">
        <v>646</v>
      </c>
      <c r="H243" s="17">
        <v>161</v>
      </c>
      <c r="I243" s="17">
        <v>79</v>
      </c>
    </row>
    <row r="244" spans="2:9" x14ac:dyDescent="0.3">
      <c r="B244" s="15">
        <v>115</v>
      </c>
      <c r="C244" s="16" t="s">
        <v>43</v>
      </c>
      <c r="D244" s="16" t="s">
        <v>246</v>
      </c>
      <c r="E244" s="16" t="s">
        <v>247</v>
      </c>
      <c r="F244" s="16" t="s">
        <v>647</v>
      </c>
      <c r="G244" s="16" t="s">
        <v>650</v>
      </c>
      <c r="H244" s="17">
        <v>206</v>
      </c>
      <c r="I244" s="17">
        <v>79</v>
      </c>
    </row>
    <row r="245" spans="2:9" x14ac:dyDescent="0.3">
      <c r="B245" s="15">
        <v>115</v>
      </c>
      <c r="C245" s="16" t="s">
        <v>43</v>
      </c>
      <c r="D245" s="16" t="s">
        <v>246</v>
      </c>
      <c r="E245" s="16" t="s">
        <v>247</v>
      </c>
      <c r="F245" s="16" t="s">
        <v>651</v>
      </c>
      <c r="G245" s="16" t="s">
        <v>652</v>
      </c>
      <c r="H245" s="17">
        <v>161</v>
      </c>
      <c r="I245" s="17">
        <v>79</v>
      </c>
    </row>
    <row r="246" spans="2:9" x14ac:dyDescent="0.3">
      <c r="B246" s="19">
        <v>494</v>
      </c>
      <c r="C246" s="20" t="s">
        <v>43</v>
      </c>
      <c r="D246" s="20" t="s">
        <v>248</v>
      </c>
      <c r="E246" s="20" t="s">
        <v>249</v>
      </c>
      <c r="F246" s="20" t="s">
        <v>644</v>
      </c>
      <c r="G246" s="20" t="s">
        <v>644</v>
      </c>
      <c r="H246" s="21">
        <v>121</v>
      </c>
      <c r="I246" s="21">
        <v>64</v>
      </c>
    </row>
    <row r="247" spans="2:9" x14ac:dyDescent="0.3">
      <c r="B247" s="15">
        <v>116</v>
      </c>
      <c r="C247" s="16" t="s">
        <v>43</v>
      </c>
      <c r="D247" s="16" t="s">
        <v>250</v>
      </c>
      <c r="E247" s="16" t="s">
        <v>251</v>
      </c>
      <c r="F247" s="16" t="s">
        <v>645</v>
      </c>
      <c r="G247" s="16" t="s">
        <v>646</v>
      </c>
      <c r="H247" s="17">
        <v>130</v>
      </c>
      <c r="I247" s="17">
        <v>69</v>
      </c>
    </row>
    <row r="248" spans="2:9" x14ac:dyDescent="0.3">
      <c r="B248" s="15">
        <v>116</v>
      </c>
      <c r="C248" s="16" t="s">
        <v>43</v>
      </c>
      <c r="D248" s="16" t="s">
        <v>250</v>
      </c>
      <c r="E248" s="16" t="s">
        <v>251</v>
      </c>
      <c r="F248" s="16" t="s">
        <v>647</v>
      </c>
      <c r="G248" s="16" t="s">
        <v>659</v>
      </c>
      <c r="H248" s="17">
        <v>147</v>
      </c>
      <c r="I248" s="17">
        <v>69</v>
      </c>
    </row>
    <row r="249" spans="2:9" x14ac:dyDescent="0.3">
      <c r="B249" s="15">
        <v>116</v>
      </c>
      <c r="C249" s="16" t="s">
        <v>43</v>
      </c>
      <c r="D249" s="16" t="s">
        <v>250</v>
      </c>
      <c r="E249" s="16" t="s">
        <v>251</v>
      </c>
      <c r="F249" s="16" t="s">
        <v>660</v>
      </c>
      <c r="G249" s="16" t="s">
        <v>652</v>
      </c>
      <c r="H249" s="17">
        <v>130</v>
      </c>
      <c r="I249" s="17">
        <v>69</v>
      </c>
    </row>
    <row r="250" spans="2:9" x14ac:dyDescent="0.3">
      <c r="B250" s="19">
        <v>476</v>
      </c>
      <c r="C250" s="20" t="s">
        <v>44</v>
      </c>
      <c r="D250" s="20" t="s">
        <v>252</v>
      </c>
      <c r="E250" s="20" t="s">
        <v>252</v>
      </c>
      <c r="F250" s="20" t="s">
        <v>645</v>
      </c>
      <c r="G250" s="20" t="s">
        <v>653</v>
      </c>
      <c r="H250" s="21">
        <v>105</v>
      </c>
      <c r="I250" s="21">
        <v>69</v>
      </c>
    </row>
    <row r="251" spans="2:9" x14ac:dyDescent="0.3">
      <c r="B251" s="19">
        <v>476</v>
      </c>
      <c r="C251" s="20" t="s">
        <v>44</v>
      </c>
      <c r="D251" s="20" t="s">
        <v>252</v>
      </c>
      <c r="E251" s="20" t="s">
        <v>252</v>
      </c>
      <c r="F251" s="20" t="s">
        <v>654</v>
      </c>
      <c r="G251" s="20" t="s">
        <v>663</v>
      </c>
      <c r="H251" s="21">
        <v>111</v>
      </c>
      <c r="I251" s="21">
        <v>69</v>
      </c>
    </row>
    <row r="252" spans="2:9" x14ac:dyDescent="0.3">
      <c r="B252" s="19">
        <v>476</v>
      </c>
      <c r="C252" s="20" t="s">
        <v>44</v>
      </c>
      <c r="D252" s="20" t="s">
        <v>252</v>
      </c>
      <c r="E252" s="20" t="s">
        <v>252</v>
      </c>
      <c r="F252" s="20" t="s">
        <v>664</v>
      </c>
      <c r="G252" s="20" t="s">
        <v>652</v>
      </c>
      <c r="H252" s="21">
        <v>105</v>
      </c>
      <c r="I252" s="21">
        <v>69</v>
      </c>
    </row>
    <row r="253" spans="2:9" x14ac:dyDescent="0.3">
      <c r="B253" s="15">
        <v>118</v>
      </c>
      <c r="C253" s="16" t="s">
        <v>44</v>
      </c>
      <c r="D253" s="16" t="s">
        <v>253</v>
      </c>
      <c r="E253" s="16" t="s">
        <v>254</v>
      </c>
      <c r="F253" s="16" t="s">
        <v>644</v>
      </c>
      <c r="G253" s="16" t="s">
        <v>644</v>
      </c>
      <c r="H253" s="17">
        <v>111</v>
      </c>
      <c r="I253" s="17">
        <v>64</v>
      </c>
    </row>
    <row r="254" spans="2:9" x14ac:dyDescent="0.3">
      <c r="B254" s="19">
        <v>495</v>
      </c>
      <c r="C254" s="20" t="s">
        <v>30</v>
      </c>
      <c r="D254" s="20" t="s">
        <v>255</v>
      </c>
      <c r="E254" s="20" t="s">
        <v>256</v>
      </c>
      <c r="F254" s="20" t="s">
        <v>644</v>
      </c>
      <c r="G254" s="20" t="s">
        <v>644</v>
      </c>
      <c r="H254" s="21">
        <v>147</v>
      </c>
      <c r="I254" s="21">
        <v>74</v>
      </c>
    </row>
    <row r="255" spans="2:9" x14ac:dyDescent="0.3">
      <c r="B255" s="15">
        <v>120</v>
      </c>
      <c r="C255" s="16" t="s">
        <v>30</v>
      </c>
      <c r="D255" s="16" t="s">
        <v>257</v>
      </c>
      <c r="E255" s="16" t="s">
        <v>258</v>
      </c>
      <c r="F255" s="16" t="s">
        <v>645</v>
      </c>
      <c r="G255" s="16" t="s">
        <v>648</v>
      </c>
      <c r="H255" s="17">
        <v>105</v>
      </c>
      <c r="I255" s="17">
        <v>64</v>
      </c>
    </row>
    <row r="256" spans="2:9" x14ac:dyDescent="0.3">
      <c r="B256" s="15">
        <v>120</v>
      </c>
      <c r="C256" s="16" t="s">
        <v>30</v>
      </c>
      <c r="D256" s="16" t="s">
        <v>257</v>
      </c>
      <c r="E256" s="16" t="s">
        <v>258</v>
      </c>
      <c r="F256" s="16" t="s">
        <v>649</v>
      </c>
      <c r="G256" s="16" t="s">
        <v>663</v>
      </c>
      <c r="H256" s="17">
        <v>179</v>
      </c>
      <c r="I256" s="17">
        <v>64</v>
      </c>
    </row>
    <row r="257" spans="2:9" x14ac:dyDescent="0.3">
      <c r="B257" s="15">
        <v>120</v>
      </c>
      <c r="C257" s="16" t="s">
        <v>30</v>
      </c>
      <c r="D257" s="16" t="s">
        <v>257</v>
      </c>
      <c r="E257" s="16" t="s">
        <v>258</v>
      </c>
      <c r="F257" s="16" t="s">
        <v>664</v>
      </c>
      <c r="G257" s="16" t="s">
        <v>652</v>
      </c>
      <c r="H257" s="17">
        <v>105</v>
      </c>
      <c r="I257" s="17">
        <v>64</v>
      </c>
    </row>
    <row r="258" spans="2:9" x14ac:dyDescent="0.3">
      <c r="B258" s="19">
        <v>122</v>
      </c>
      <c r="C258" s="20" t="s">
        <v>30</v>
      </c>
      <c r="D258" s="20" t="s">
        <v>259</v>
      </c>
      <c r="E258" s="20" t="s">
        <v>260</v>
      </c>
      <c r="F258" s="20" t="s">
        <v>645</v>
      </c>
      <c r="G258" s="20" t="s">
        <v>665</v>
      </c>
      <c r="H258" s="21">
        <v>165</v>
      </c>
      <c r="I258" s="21">
        <v>74</v>
      </c>
    </row>
    <row r="259" spans="2:9" x14ac:dyDescent="0.3">
      <c r="B259" s="19">
        <v>122</v>
      </c>
      <c r="C259" s="20" t="s">
        <v>30</v>
      </c>
      <c r="D259" s="20" t="s">
        <v>259</v>
      </c>
      <c r="E259" s="20" t="s">
        <v>260</v>
      </c>
      <c r="F259" s="20" t="s">
        <v>666</v>
      </c>
      <c r="G259" s="20" t="s">
        <v>655</v>
      </c>
      <c r="H259" s="21">
        <v>288</v>
      </c>
      <c r="I259" s="21">
        <v>74</v>
      </c>
    </row>
    <row r="260" spans="2:9" x14ac:dyDescent="0.3">
      <c r="B260" s="19">
        <v>122</v>
      </c>
      <c r="C260" s="20" t="s">
        <v>30</v>
      </c>
      <c r="D260" s="20" t="s">
        <v>259</v>
      </c>
      <c r="E260" s="20" t="s">
        <v>260</v>
      </c>
      <c r="F260" s="20" t="s">
        <v>656</v>
      </c>
      <c r="G260" s="20" t="s">
        <v>648</v>
      </c>
      <c r="H260" s="21">
        <v>149</v>
      </c>
      <c r="I260" s="21">
        <v>74</v>
      </c>
    </row>
    <row r="261" spans="2:9" x14ac:dyDescent="0.3">
      <c r="B261" s="19">
        <v>122</v>
      </c>
      <c r="C261" s="20" t="s">
        <v>30</v>
      </c>
      <c r="D261" s="20" t="s">
        <v>259</v>
      </c>
      <c r="E261" s="20" t="s">
        <v>260</v>
      </c>
      <c r="F261" s="20" t="s">
        <v>649</v>
      </c>
      <c r="G261" s="20" t="s">
        <v>652</v>
      </c>
      <c r="H261" s="21">
        <v>275</v>
      </c>
      <c r="I261" s="21">
        <v>74</v>
      </c>
    </row>
    <row r="262" spans="2:9" x14ac:dyDescent="0.3">
      <c r="B262" s="15">
        <v>422</v>
      </c>
      <c r="C262" s="16" t="s">
        <v>45</v>
      </c>
      <c r="D262" s="16" t="s">
        <v>261</v>
      </c>
      <c r="E262" s="16" t="s">
        <v>262</v>
      </c>
      <c r="F262" s="16" t="s">
        <v>644</v>
      </c>
      <c r="G262" s="16" t="s">
        <v>644</v>
      </c>
      <c r="H262" s="17">
        <v>105</v>
      </c>
      <c r="I262" s="17">
        <v>64</v>
      </c>
    </row>
    <row r="263" spans="2:9" x14ac:dyDescent="0.3">
      <c r="B263" s="19">
        <v>123</v>
      </c>
      <c r="C263" s="20" t="s">
        <v>45</v>
      </c>
      <c r="D263" s="20" t="s">
        <v>263</v>
      </c>
      <c r="E263" s="20" t="s">
        <v>264</v>
      </c>
      <c r="F263" s="20" t="s">
        <v>645</v>
      </c>
      <c r="G263" s="20" t="s">
        <v>665</v>
      </c>
      <c r="H263" s="21">
        <v>218</v>
      </c>
      <c r="I263" s="21">
        <v>79</v>
      </c>
    </row>
    <row r="264" spans="2:9" x14ac:dyDescent="0.3">
      <c r="B264" s="19">
        <v>123</v>
      </c>
      <c r="C264" s="20" t="s">
        <v>45</v>
      </c>
      <c r="D264" s="20" t="s">
        <v>263</v>
      </c>
      <c r="E264" s="20" t="s">
        <v>264</v>
      </c>
      <c r="F264" s="20" t="s">
        <v>666</v>
      </c>
      <c r="G264" s="20" t="s">
        <v>655</v>
      </c>
      <c r="H264" s="21">
        <v>134</v>
      </c>
      <c r="I264" s="21">
        <v>79</v>
      </c>
    </row>
    <row r="265" spans="2:9" x14ac:dyDescent="0.3">
      <c r="B265" s="19">
        <v>123</v>
      </c>
      <c r="C265" s="20" t="s">
        <v>45</v>
      </c>
      <c r="D265" s="20" t="s">
        <v>263</v>
      </c>
      <c r="E265" s="20" t="s">
        <v>264</v>
      </c>
      <c r="F265" s="20" t="s">
        <v>656</v>
      </c>
      <c r="G265" s="20" t="s">
        <v>667</v>
      </c>
      <c r="H265" s="21">
        <v>216</v>
      </c>
      <c r="I265" s="21">
        <v>79</v>
      </c>
    </row>
    <row r="266" spans="2:9" x14ac:dyDescent="0.3">
      <c r="B266" s="19">
        <v>123</v>
      </c>
      <c r="C266" s="20" t="s">
        <v>45</v>
      </c>
      <c r="D266" s="20" t="s">
        <v>263</v>
      </c>
      <c r="E266" s="20" t="s">
        <v>264</v>
      </c>
      <c r="F266" s="20" t="s">
        <v>668</v>
      </c>
      <c r="G266" s="20" t="s">
        <v>663</v>
      </c>
      <c r="H266" s="21">
        <v>187</v>
      </c>
      <c r="I266" s="21">
        <v>79</v>
      </c>
    </row>
    <row r="267" spans="2:9" x14ac:dyDescent="0.3">
      <c r="B267" s="19">
        <v>123</v>
      </c>
      <c r="C267" s="20" t="s">
        <v>45</v>
      </c>
      <c r="D267" s="20" t="s">
        <v>263</v>
      </c>
      <c r="E267" s="20" t="s">
        <v>264</v>
      </c>
      <c r="F267" s="20" t="s">
        <v>664</v>
      </c>
      <c r="G267" s="20" t="s">
        <v>652</v>
      </c>
      <c r="H267" s="21">
        <v>218</v>
      </c>
      <c r="I267" s="21">
        <v>79</v>
      </c>
    </row>
    <row r="268" spans="2:9" x14ac:dyDescent="0.3">
      <c r="B268" s="15">
        <v>462</v>
      </c>
      <c r="C268" s="16" t="s">
        <v>45</v>
      </c>
      <c r="D268" s="16" t="s">
        <v>265</v>
      </c>
      <c r="E268" s="16" t="s">
        <v>266</v>
      </c>
      <c r="F268" s="16" t="s">
        <v>644</v>
      </c>
      <c r="G268" s="16" t="s">
        <v>644</v>
      </c>
      <c r="H268" s="17">
        <v>141</v>
      </c>
      <c r="I268" s="17">
        <v>64</v>
      </c>
    </row>
    <row r="269" spans="2:9" x14ac:dyDescent="0.3">
      <c r="B269" s="19">
        <v>124</v>
      </c>
      <c r="C269" s="20" t="s">
        <v>45</v>
      </c>
      <c r="D269" s="20" t="s">
        <v>267</v>
      </c>
      <c r="E269" s="20" t="s">
        <v>268</v>
      </c>
      <c r="F269" s="20" t="s">
        <v>644</v>
      </c>
      <c r="G269" s="20" t="s">
        <v>644</v>
      </c>
      <c r="H269" s="21">
        <v>114</v>
      </c>
      <c r="I269" s="21">
        <v>64</v>
      </c>
    </row>
    <row r="270" spans="2:9" x14ac:dyDescent="0.3">
      <c r="B270" s="15">
        <v>127</v>
      </c>
      <c r="C270" s="16" t="s">
        <v>46</v>
      </c>
      <c r="D270" s="16" t="s">
        <v>269</v>
      </c>
      <c r="E270" s="16" t="s">
        <v>214</v>
      </c>
      <c r="F270" s="16" t="s">
        <v>645</v>
      </c>
      <c r="G270" s="16" t="s">
        <v>659</v>
      </c>
      <c r="H270" s="17">
        <v>98</v>
      </c>
      <c r="I270" s="17">
        <v>64</v>
      </c>
    </row>
    <row r="271" spans="2:9" x14ac:dyDescent="0.3">
      <c r="B271" s="15">
        <v>127</v>
      </c>
      <c r="C271" s="16" t="s">
        <v>46</v>
      </c>
      <c r="D271" s="16" t="s">
        <v>269</v>
      </c>
      <c r="E271" s="16" t="s">
        <v>214</v>
      </c>
      <c r="F271" s="16" t="s">
        <v>660</v>
      </c>
      <c r="G271" s="16" t="s">
        <v>663</v>
      </c>
      <c r="H271" s="17">
        <v>106</v>
      </c>
      <c r="I271" s="17">
        <v>64</v>
      </c>
    </row>
    <row r="272" spans="2:9" x14ac:dyDescent="0.3">
      <c r="B272" s="15">
        <v>127</v>
      </c>
      <c r="C272" s="16" t="s">
        <v>46</v>
      </c>
      <c r="D272" s="16" t="s">
        <v>269</v>
      </c>
      <c r="E272" s="16" t="s">
        <v>214</v>
      </c>
      <c r="F272" s="16" t="s">
        <v>664</v>
      </c>
      <c r="G272" s="16" t="s">
        <v>652</v>
      </c>
      <c r="H272" s="17">
        <v>98</v>
      </c>
      <c r="I272" s="17">
        <v>64</v>
      </c>
    </row>
    <row r="273" spans="2:9" x14ac:dyDescent="0.3">
      <c r="B273" s="19">
        <v>129</v>
      </c>
      <c r="C273" s="20" t="s">
        <v>46</v>
      </c>
      <c r="D273" s="20" t="s">
        <v>270</v>
      </c>
      <c r="E273" s="20" t="s">
        <v>271</v>
      </c>
      <c r="F273" s="20" t="s">
        <v>644</v>
      </c>
      <c r="G273" s="20" t="s">
        <v>644</v>
      </c>
      <c r="H273" s="21">
        <v>108</v>
      </c>
      <c r="I273" s="21">
        <v>64</v>
      </c>
    </row>
    <row r="274" spans="2:9" x14ac:dyDescent="0.3">
      <c r="B274" s="15">
        <v>414</v>
      </c>
      <c r="C274" s="16" t="s">
        <v>46</v>
      </c>
      <c r="D274" s="16" t="s">
        <v>272</v>
      </c>
      <c r="E274" s="16" t="s">
        <v>273</v>
      </c>
      <c r="F274" s="16" t="s">
        <v>644</v>
      </c>
      <c r="G274" s="16" t="s">
        <v>644</v>
      </c>
      <c r="H274" s="17">
        <v>102</v>
      </c>
      <c r="I274" s="17">
        <v>64</v>
      </c>
    </row>
    <row r="275" spans="2:9" x14ac:dyDescent="0.3">
      <c r="B275" s="19">
        <v>130</v>
      </c>
      <c r="C275" s="20" t="s">
        <v>46</v>
      </c>
      <c r="D275" s="20" t="s">
        <v>274</v>
      </c>
      <c r="E275" s="20" t="s">
        <v>275</v>
      </c>
      <c r="F275" s="20" t="s">
        <v>644</v>
      </c>
      <c r="G275" s="20" t="s">
        <v>644</v>
      </c>
      <c r="H275" s="21">
        <v>127</v>
      </c>
      <c r="I275" s="21">
        <v>69</v>
      </c>
    </row>
    <row r="276" spans="2:9" x14ac:dyDescent="0.3">
      <c r="B276" s="15">
        <v>131</v>
      </c>
      <c r="C276" s="16" t="s">
        <v>46</v>
      </c>
      <c r="D276" s="16" t="s">
        <v>276</v>
      </c>
      <c r="E276" s="16" t="s">
        <v>277</v>
      </c>
      <c r="F276" s="16" t="s">
        <v>645</v>
      </c>
      <c r="G276" s="16" t="s">
        <v>650</v>
      </c>
      <c r="H276" s="17">
        <v>100</v>
      </c>
      <c r="I276" s="17">
        <v>64</v>
      </c>
    </row>
    <row r="277" spans="2:9" x14ac:dyDescent="0.3">
      <c r="B277" s="15">
        <v>131</v>
      </c>
      <c r="C277" s="16" t="s">
        <v>46</v>
      </c>
      <c r="D277" s="16" t="s">
        <v>276</v>
      </c>
      <c r="E277" s="16" t="s">
        <v>277</v>
      </c>
      <c r="F277" s="16" t="s">
        <v>651</v>
      </c>
      <c r="G277" s="16" t="s">
        <v>652</v>
      </c>
      <c r="H277" s="17">
        <v>118</v>
      </c>
      <c r="I277" s="17">
        <v>64</v>
      </c>
    </row>
    <row r="278" spans="2:9" x14ac:dyDescent="0.3">
      <c r="B278" s="19">
        <v>137</v>
      </c>
      <c r="C278" s="20" t="s">
        <v>47</v>
      </c>
      <c r="D278" s="20" t="s">
        <v>278</v>
      </c>
      <c r="E278" s="20" t="s">
        <v>279</v>
      </c>
      <c r="F278" s="20" t="s">
        <v>644</v>
      </c>
      <c r="G278" s="20" t="s">
        <v>644</v>
      </c>
      <c r="H278" s="21">
        <v>123</v>
      </c>
      <c r="I278" s="21">
        <v>64</v>
      </c>
    </row>
    <row r="279" spans="2:9" x14ac:dyDescent="0.3">
      <c r="B279" s="15">
        <v>138</v>
      </c>
      <c r="C279" s="16" t="s">
        <v>47</v>
      </c>
      <c r="D279" s="16" t="s">
        <v>280</v>
      </c>
      <c r="E279" s="16" t="s">
        <v>281</v>
      </c>
      <c r="F279" s="16" t="s">
        <v>644</v>
      </c>
      <c r="G279" s="16" t="s">
        <v>644</v>
      </c>
      <c r="H279" s="17">
        <v>103</v>
      </c>
      <c r="I279" s="17">
        <v>64</v>
      </c>
    </row>
    <row r="280" spans="2:9" x14ac:dyDescent="0.3">
      <c r="B280" s="19">
        <v>139</v>
      </c>
      <c r="C280" s="20" t="s">
        <v>48</v>
      </c>
      <c r="D280" s="20" t="s">
        <v>282</v>
      </c>
      <c r="E280" s="20" t="s">
        <v>282</v>
      </c>
      <c r="F280" s="20" t="s">
        <v>644</v>
      </c>
      <c r="G280" s="20" t="s">
        <v>644</v>
      </c>
      <c r="H280" s="21">
        <v>114</v>
      </c>
      <c r="I280" s="21">
        <v>64</v>
      </c>
    </row>
    <row r="281" spans="2:9" x14ac:dyDescent="0.3">
      <c r="B281" s="15">
        <v>436</v>
      </c>
      <c r="C281" s="16" t="s">
        <v>48</v>
      </c>
      <c r="D281" s="16" t="s">
        <v>283</v>
      </c>
      <c r="E281" s="16" t="s">
        <v>283</v>
      </c>
      <c r="F281" s="16" t="s">
        <v>644</v>
      </c>
      <c r="G281" s="16" t="s">
        <v>644</v>
      </c>
      <c r="H281" s="17">
        <v>151</v>
      </c>
      <c r="I281" s="17">
        <v>74</v>
      </c>
    </row>
    <row r="282" spans="2:9" x14ac:dyDescent="0.3">
      <c r="B282" s="19">
        <v>140</v>
      </c>
      <c r="C282" s="20" t="s">
        <v>48</v>
      </c>
      <c r="D282" s="20" t="s">
        <v>284</v>
      </c>
      <c r="E282" s="20" t="s">
        <v>285</v>
      </c>
      <c r="F282" s="20" t="s">
        <v>644</v>
      </c>
      <c r="G282" s="20" t="s">
        <v>644</v>
      </c>
      <c r="H282" s="21">
        <v>110</v>
      </c>
      <c r="I282" s="21">
        <v>64</v>
      </c>
    </row>
    <row r="283" spans="2:9" x14ac:dyDescent="0.3">
      <c r="B283" s="15">
        <v>141</v>
      </c>
      <c r="C283" s="16" t="s">
        <v>48</v>
      </c>
      <c r="D283" s="16" t="s">
        <v>286</v>
      </c>
      <c r="E283" s="16" t="s">
        <v>87</v>
      </c>
      <c r="F283" s="16" t="s">
        <v>645</v>
      </c>
      <c r="G283" s="16" t="s">
        <v>657</v>
      </c>
      <c r="H283" s="17">
        <v>131</v>
      </c>
      <c r="I283" s="17">
        <v>64</v>
      </c>
    </row>
    <row r="284" spans="2:9" x14ac:dyDescent="0.3">
      <c r="B284" s="15">
        <v>141</v>
      </c>
      <c r="C284" s="16" t="s">
        <v>48</v>
      </c>
      <c r="D284" s="16" t="s">
        <v>286</v>
      </c>
      <c r="E284" s="16" t="s">
        <v>87</v>
      </c>
      <c r="F284" s="16" t="s">
        <v>658</v>
      </c>
      <c r="G284" s="16" t="s">
        <v>661</v>
      </c>
      <c r="H284" s="17">
        <v>113</v>
      </c>
      <c r="I284" s="17">
        <v>64</v>
      </c>
    </row>
    <row r="285" spans="2:9" x14ac:dyDescent="0.3">
      <c r="B285" s="15">
        <v>141</v>
      </c>
      <c r="C285" s="16" t="s">
        <v>48</v>
      </c>
      <c r="D285" s="16" t="s">
        <v>286</v>
      </c>
      <c r="E285" s="16" t="s">
        <v>87</v>
      </c>
      <c r="F285" s="16" t="s">
        <v>662</v>
      </c>
      <c r="G285" s="16" t="s">
        <v>648</v>
      </c>
      <c r="H285" s="17">
        <v>139</v>
      </c>
      <c r="I285" s="17">
        <v>64</v>
      </c>
    </row>
    <row r="286" spans="2:9" x14ac:dyDescent="0.3">
      <c r="B286" s="15">
        <v>141</v>
      </c>
      <c r="C286" s="16" t="s">
        <v>48</v>
      </c>
      <c r="D286" s="16" t="s">
        <v>286</v>
      </c>
      <c r="E286" s="16" t="s">
        <v>87</v>
      </c>
      <c r="F286" s="16" t="s">
        <v>649</v>
      </c>
      <c r="G286" s="16" t="s">
        <v>652</v>
      </c>
      <c r="H286" s="17">
        <v>131</v>
      </c>
      <c r="I286" s="17">
        <v>64</v>
      </c>
    </row>
    <row r="287" spans="2:9" x14ac:dyDescent="0.3">
      <c r="B287" s="19">
        <v>478</v>
      </c>
      <c r="C287" s="20" t="s">
        <v>49</v>
      </c>
      <c r="D287" s="20" t="s">
        <v>287</v>
      </c>
      <c r="E287" s="20" t="s">
        <v>288</v>
      </c>
      <c r="F287" s="20" t="s">
        <v>644</v>
      </c>
      <c r="G287" s="20" t="s">
        <v>644</v>
      </c>
      <c r="H287" s="21">
        <v>105</v>
      </c>
      <c r="I287" s="21">
        <v>64</v>
      </c>
    </row>
    <row r="288" spans="2:9" x14ac:dyDescent="0.3">
      <c r="B288" s="15">
        <v>142</v>
      </c>
      <c r="C288" s="16" t="s">
        <v>49</v>
      </c>
      <c r="D288" s="16" t="s">
        <v>289</v>
      </c>
      <c r="E288" s="16" t="s">
        <v>290</v>
      </c>
      <c r="F288" s="16" t="s">
        <v>644</v>
      </c>
      <c r="G288" s="16" t="s">
        <v>644</v>
      </c>
      <c r="H288" s="17">
        <v>106</v>
      </c>
      <c r="I288" s="17">
        <v>69</v>
      </c>
    </row>
    <row r="289" spans="2:9" x14ac:dyDescent="0.3">
      <c r="B289" s="19">
        <v>144</v>
      </c>
      <c r="C289" s="20" t="s">
        <v>49</v>
      </c>
      <c r="D289" s="20" t="s">
        <v>291</v>
      </c>
      <c r="E289" s="20" t="s">
        <v>292</v>
      </c>
      <c r="F289" s="20" t="s">
        <v>645</v>
      </c>
      <c r="G289" s="20" t="s">
        <v>653</v>
      </c>
      <c r="H289" s="21">
        <v>136</v>
      </c>
      <c r="I289" s="21">
        <v>74</v>
      </c>
    </row>
    <row r="290" spans="2:9" x14ac:dyDescent="0.3">
      <c r="B290" s="19">
        <v>144</v>
      </c>
      <c r="C290" s="20" t="s">
        <v>49</v>
      </c>
      <c r="D290" s="20" t="s">
        <v>291</v>
      </c>
      <c r="E290" s="20" t="s">
        <v>292</v>
      </c>
      <c r="F290" s="20" t="s">
        <v>654</v>
      </c>
      <c r="G290" s="20" t="s">
        <v>648</v>
      </c>
      <c r="H290" s="21">
        <v>158</v>
      </c>
      <c r="I290" s="21">
        <v>74</v>
      </c>
    </row>
    <row r="291" spans="2:9" x14ac:dyDescent="0.3">
      <c r="B291" s="19">
        <v>144</v>
      </c>
      <c r="C291" s="20" t="s">
        <v>49</v>
      </c>
      <c r="D291" s="20" t="s">
        <v>291</v>
      </c>
      <c r="E291" s="20" t="s">
        <v>292</v>
      </c>
      <c r="F291" s="20" t="s">
        <v>649</v>
      </c>
      <c r="G291" s="20" t="s">
        <v>652</v>
      </c>
      <c r="H291" s="21">
        <v>136</v>
      </c>
      <c r="I291" s="21">
        <v>74</v>
      </c>
    </row>
    <row r="292" spans="2:9" x14ac:dyDescent="0.3">
      <c r="B292" s="15">
        <v>147</v>
      </c>
      <c r="C292" s="16" t="s">
        <v>50</v>
      </c>
      <c r="D292" s="16" t="s">
        <v>293</v>
      </c>
      <c r="E292" s="16" t="s">
        <v>294</v>
      </c>
      <c r="F292" s="16" t="s">
        <v>644</v>
      </c>
      <c r="G292" s="16" t="s">
        <v>644</v>
      </c>
      <c r="H292" s="17">
        <v>123</v>
      </c>
      <c r="I292" s="17">
        <v>64</v>
      </c>
    </row>
    <row r="293" spans="2:9" x14ac:dyDescent="0.3">
      <c r="B293" s="19">
        <v>148</v>
      </c>
      <c r="C293" s="20" t="s">
        <v>50</v>
      </c>
      <c r="D293" s="20" t="s">
        <v>295</v>
      </c>
      <c r="E293" s="20" t="s">
        <v>296</v>
      </c>
      <c r="F293" s="20" t="s">
        <v>645</v>
      </c>
      <c r="G293" s="20" t="s">
        <v>657</v>
      </c>
      <c r="H293" s="21">
        <v>309</v>
      </c>
      <c r="I293" s="21">
        <v>79</v>
      </c>
    </row>
    <row r="294" spans="2:9" x14ac:dyDescent="0.3">
      <c r="B294" s="19">
        <v>148</v>
      </c>
      <c r="C294" s="20" t="s">
        <v>50</v>
      </c>
      <c r="D294" s="20" t="s">
        <v>295</v>
      </c>
      <c r="E294" s="20" t="s">
        <v>296</v>
      </c>
      <c r="F294" s="20" t="s">
        <v>658</v>
      </c>
      <c r="G294" s="20" t="s">
        <v>646</v>
      </c>
      <c r="H294" s="21">
        <v>185</v>
      </c>
      <c r="I294" s="21">
        <v>79</v>
      </c>
    </row>
    <row r="295" spans="2:9" x14ac:dyDescent="0.3">
      <c r="B295" s="19">
        <v>148</v>
      </c>
      <c r="C295" s="20" t="s">
        <v>50</v>
      </c>
      <c r="D295" s="20" t="s">
        <v>295</v>
      </c>
      <c r="E295" s="20" t="s">
        <v>296</v>
      </c>
      <c r="F295" s="20" t="s">
        <v>647</v>
      </c>
      <c r="G295" s="20" t="s">
        <v>667</v>
      </c>
      <c r="H295" s="21">
        <v>281</v>
      </c>
      <c r="I295" s="21">
        <v>79</v>
      </c>
    </row>
    <row r="296" spans="2:9" x14ac:dyDescent="0.3">
      <c r="B296" s="19">
        <v>148</v>
      </c>
      <c r="C296" s="20" t="s">
        <v>50</v>
      </c>
      <c r="D296" s="20" t="s">
        <v>295</v>
      </c>
      <c r="E296" s="20" t="s">
        <v>296</v>
      </c>
      <c r="F296" s="20" t="s">
        <v>668</v>
      </c>
      <c r="G296" s="20" t="s">
        <v>663</v>
      </c>
      <c r="H296" s="21">
        <v>264</v>
      </c>
      <c r="I296" s="21">
        <v>79</v>
      </c>
    </row>
    <row r="297" spans="2:9" x14ac:dyDescent="0.3">
      <c r="B297" s="19">
        <v>148</v>
      </c>
      <c r="C297" s="20" t="s">
        <v>50</v>
      </c>
      <c r="D297" s="20" t="s">
        <v>295</v>
      </c>
      <c r="E297" s="20" t="s">
        <v>296</v>
      </c>
      <c r="F297" s="20" t="s">
        <v>664</v>
      </c>
      <c r="G297" s="20" t="s">
        <v>652</v>
      </c>
      <c r="H297" s="21">
        <v>309</v>
      </c>
      <c r="I297" s="21">
        <v>79</v>
      </c>
    </row>
    <row r="298" spans="2:9" x14ac:dyDescent="0.3">
      <c r="B298" s="15">
        <v>149</v>
      </c>
      <c r="C298" s="16" t="s">
        <v>50</v>
      </c>
      <c r="D298" s="16" t="s">
        <v>297</v>
      </c>
      <c r="E298" s="16" t="s">
        <v>298</v>
      </c>
      <c r="F298" s="16" t="s">
        <v>645</v>
      </c>
      <c r="G298" s="16" t="s">
        <v>657</v>
      </c>
      <c r="H298" s="17">
        <v>168</v>
      </c>
      <c r="I298" s="17">
        <v>69</v>
      </c>
    </row>
    <row r="299" spans="2:9" x14ac:dyDescent="0.3">
      <c r="B299" s="15">
        <v>149</v>
      </c>
      <c r="C299" s="16" t="s">
        <v>50</v>
      </c>
      <c r="D299" s="16" t="s">
        <v>297</v>
      </c>
      <c r="E299" s="16" t="s">
        <v>298</v>
      </c>
      <c r="F299" s="16" t="s">
        <v>658</v>
      </c>
      <c r="G299" s="16" t="s">
        <v>659</v>
      </c>
      <c r="H299" s="17">
        <v>142</v>
      </c>
      <c r="I299" s="17">
        <v>69</v>
      </c>
    </row>
    <row r="300" spans="2:9" x14ac:dyDescent="0.3">
      <c r="B300" s="15">
        <v>149</v>
      </c>
      <c r="C300" s="16" t="s">
        <v>50</v>
      </c>
      <c r="D300" s="16" t="s">
        <v>297</v>
      </c>
      <c r="E300" s="16" t="s">
        <v>298</v>
      </c>
      <c r="F300" s="16" t="s">
        <v>660</v>
      </c>
      <c r="G300" s="16" t="s">
        <v>652</v>
      </c>
      <c r="H300" s="17">
        <v>168</v>
      </c>
      <c r="I300" s="17">
        <v>69</v>
      </c>
    </row>
    <row r="301" spans="2:9" x14ac:dyDescent="0.3">
      <c r="B301" s="19">
        <v>150</v>
      </c>
      <c r="C301" s="20" t="s">
        <v>50</v>
      </c>
      <c r="D301" s="20" t="s">
        <v>299</v>
      </c>
      <c r="E301" s="20" t="s">
        <v>300</v>
      </c>
      <c r="F301" s="20" t="s">
        <v>645</v>
      </c>
      <c r="G301" s="20" t="s">
        <v>659</v>
      </c>
      <c r="H301" s="21">
        <v>171</v>
      </c>
      <c r="I301" s="21">
        <v>69</v>
      </c>
    </row>
    <row r="302" spans="2:9" x14ac:dyDescent="0.3">
      <c r="B302" s="19">
        <v>150</v>
      </c>
      <c r="C302" s="20" t="s">
        <v>50</v>
      </c>
      <c r="D302" s="20" t="s">
        <v>299</v>
      </c>
      <c r="E302" s="20" t="s">
        <v>300</v>
      </c>
      <c r="F302" s="20" t="s">
        <v>660</v>
      </c>
      <c r="G302" s="20" t="s">
        <v>667</v>
      </c>
      <c r="H302" s="21">
        <v>231</v>
      </c>
      <c r="I302" s="21">
        <v>69</v>
      </c>
    </row>
    <row r="303" spans="2:9" x14ac:dyDescent="0.3">
      <c r="B303" s="19">
        <v>150</v>
      </c>
      <c r="C303" s="20" t="s">
        <v>50</v>
      </c>
      <c r="D303" s="20" t="s">
        <v>299</v>
      </c>
      <c r="E303" s="20" t="s">
        <v>300</v>
      </c>
      <c r="F303" s="20" t="s">
        <v>668</v>
      </c>
      <c r="G303" s="20" t="s">
        <v>663</v>
      </c>
      <c r="H303" s="21">
        <v>383</v>
      </c>
      <c r="I303" s="21">
        <v>69</v>
      </c>
    </row>
    <row r="304" spans="2:9" x14ac:dyDescent="0.3">
      <c r="B304" s="19">
        <v>150</v>
      </c>
      <c r="C304" s="20" t="s">
        <v>50</v>
      </c>
      <c r="D304" s="20" t="s">
        <v>299</v>
      </c>
      <c r="E304" s="20" t="s">
        <v>300</v>
      </c>
      <c r="F304" s="20" t="s">
        <v>664</v>
      </c>
      <c r="G304" s="20" t="s">
        <v>652</v>
      </c>
      <c r="H304" s="21">
        <v>171</v>
      </c>
      <c r="I304" s="21">
        <v>69</v>
      </c>
    </row>
    <row r="305" spans="2:9" x14ac:dyDescent="0.3">
      <c r="B305" s="15">
        <v>151</v>
      </c>
      <c r="C305" s="16" t="s">
        <v>50</v>
      </c>
      <c r="D305" s="16" t="s">
        <v>301</v>
      </c>
      <c r="E305" s="16" t="s">
        <v>302</v>
      </c>
      <c r="F305" s="16" t="s">
        <v>645</v>
      </c>
      <c r="G305" s="16" t="s">
        <v>667</v>
      </c>
      <c r="H305" s="17">
        <v>126</v>
      </c>
      <c r="I305" s="17">
        <v>69</v>
      </c>
    </row>
    <row r="306" spans="2:9" x14ac:dyDescent="0.3">
      <c r="B306" s="15">
        <v>151</v>
      </c>
      <c r="C306" s="16" t="s">
        <v>50</v>
      </c>
      <c r="D306" s="16" t="s">
        <v>301</v>
      </c>
      <c r="E306" s="16" t="s">
        <v>302</v>
      </c>
      <c r="F306" s="16" t="s">
        <v>668</v>
      </c>
      <c r="G306" s="16" t="s">
        <v>663</v>
      </c>
      <c r="H306" s="17">
        <v>232</v>
      </c>
      <c r="I306" s="17">
        <v>69</v>
      </c>
    </row>
    <row r="307" spans="2:9" x14ac:dyDescent="0.3">
      <c r="B307" s="15">
        <v>151</v>
      </c>
      <c r="C307" s="16" t="s">
        <v>50</v>
      </c>
      <c r="D307" s="16" t="s">
        <v>301</v>
      </c>
      <c r="E307" s="16" t="s">
        <v>302</v>
      </c>
      <c r="F307" s="16" t="s">
        <v>664</v>
      </c>
      <c r="G307" s="16" t="s">
        <v>652</v>
      </c>
      <c r="H307" s="17">
        <v>126</v>
      </c>
      <c r="I307" s="17">
        <v>69</v>
      </c>
    </row>
    <row r="308" spans="2:9" x14ac:dyDescent="0.3">
      <c r="B308" s="19">
        <v>152</v>
      </c>
      <c r="C308" s="20" t="s">
        <v>50</v>
      </c>
      <c r="D308" s="20" t="s">
        <v>303</v>
      </c>
      <c r="E308" s="20" t="s">
        <v>304</v>
      </c>
      <c r="F308" s="20" t="s">
        <v>645</v>
      </c>
      <c r="G308" s="20" t="s">
        <v>648</v>
      </c>
      <c r="H308" s="21">
        <v>202</v>
      </c>
      <c r="I308" s="21">
        <v>79</v>
      </c>
    </row>
    <row r="309" spans="2:9" x14ac:dyDescent="0.3">
      <c r="B309" s="19">
        <v>152</v>
      </c>
      <c r="C309" s="20" t="s">
        <v>50</v>
      </c>
      <c r="D309" s="20" t="s">
        <v>303</v>
      </c>
      <c r="E309" s="20" t="s">
        <v>304</v>
      </c>
      <c r="F309" s="20" t="s">
        <v>649</v>
      </c>
      <c r="G309" s="20" t="s">
        <v>652</v>
      </c>
      <c r="H309" s="21">
        <v>411</v>
      </c>
      <c r="I309" s="21">
        <v>79</v>
      </c>
    </row>
    <row r="310" spans="2:9" x14ac:dyDescent="0.3">
      <c r="B310" s="15">
        <v>153</v>
      </c>
      <c r="C310" s="16" t="s">
        <v>50</v>
      </c>
      <c r="D310" s="16" t="s">
        <v>305</v>
      </c>
      <c r="E310" s="16" t="s">
        <v>305</v>
      </c>
      <c r="F310" s="16" t="s">
        <v>645</v>
      </c>
      <c r="G310" s="16" t="s">
        <v>648</v>
      </c>
      <c r="H310" s="17">
        <v>217</v>
      </c>
      <c r="I310" s="17">
        <v>79</v>
      </c>
    </row>
    <row r="311" spans="2:9" x14ac:dyDescent="0.3">
      <c r="B311" s="15">
        <v>153</v>
      </c>
      <c r="C311" s="16" t="s">
        <v>50</v>
      </c>
      <c r="D311" s="16" t="s">
        <v>305</v>
      </c>
      <c r="E311" s="16" t="s">
        <v>305</v>
      </c>
      <c r="F311" s="16" t="s">
        <v>649</v>
      </c>
      <c r="G311" s="16" t="s">
        <v>652</v>
      </c>
      <c r="H311" s="17">
        <v>459</v>
      </c>
      <c r="I311" s="17">
        <v>79</v>
      </c>
    </row>
    <row r="312" spans="2:9" x14ac:dyDescent="0.3">
      <c r="B312" s="19">
        <v>154</v>
      </c>
      <c r="C312" s="20" t="s">
        <v>50</v>
      </c>
      <c r="D312" s="20" t="s">
        <v>306</v>
      </c>
      <c r="E312" s="20" t="s">
        <v>307</v>
      </c>
      <c r="F312" s="20" t="s">
        <v>644</v>
      </c>
      <c r="G312" s="20" t="s">
        <v>644</v>
      </c>
      <c r="H312" s="21">
        <v>128</v>
      </c>
      <c r="I312" s="21">
        <v>69</v>
      </c>
    </row>
    <row r="313" spans="2:9" x14ac:dyDescent="0.3">
      <c r="B313" s="15">
        <v>155</v>
      </c>
      <c r="C313" s="16" t="s">
        <v>50</v>
      </c>
      <c r="D313" s="16" t="s">
        <v>308</v>
      </c>
      <c r="E313" s="16" t="s">
        <v>309</v>
      </c>
      <c r="F313" s="16" t="s">
        <v>645</v>
      </c>
      <c r="G313" s="16" t="s">
        <v>648</v>
      </c>
      <c r="H313" s="17">
        <v>125</v>
      </c>
      <c r="I313" s="17">
        <v>64</v>
      </c>
    </row>
    <row r="314" spans="2:9" x14ac:dyDescent="0.3">
      <c r="B314" s="15">
        <v>155</v>
      </c>
      <c r="C314" s="16" t="s">
        <v>50</v>
      </c>
      <c r="D314" s="16" t="s">
        <v>308</v>
      </c>
      <c r="E314" s="16" t="s">
        <v>309</v>
      </c>
      <c r="F314" s="16" t="s">
        <v>649</v>
      </c>
      <c r="G314" s="16" t="s">
        <v>663</v>
      </c>
      <c r="H314" s="17">
        <v>155</v>
      </c>
      <c r="I314" s="17">
        <v>64</v>
      </c>
    </row>
    <row r="315" spans="2:9" x14ac:dyDescent="0.3">
      <c r="B315" s="15">
        <v>155</v>
      </c>
      <c r="C315" s="16" t="s">
        <v>50</v>
      </c>
      <c r="D315" s="16" t="s">
        <v>308</v>
      </c>
      <c r="E315" s="16" t="s">
        <v>309</v>
      </c>
      <c r="F315" s="16" t="s">
        <v>664</v>
      </c>
      <c r="G315" s="16" t="s">
        <v>652</v>
      </c>
      <c r="H315" s="17">
        <v>125</v>
      </c>
      <c r="I315" s="17">
        <v>64</v>
      </c>
    </row>
    <row r="316" spans="2:9" x14ac:dyDescent="0.3">
      <c r="B316" s="19">
        <v>156</v>
      </c>
      <c r="C316" s="20" t="s">
        <v>50</v>
      </c>
      <c r="D316" s="20" t="s">
        <v>310</v>
      </c>
      <c r="E316" s="20" t="s">
        <v>311</v>
      </c>
      <c r="F316" s="20" t="s">
        <v>644</v>
      </c>
      <c r="G316" s="20" t="s">
        <v>644</v>
      </c>
      <c r="H316" s="21">
        <v>113</v>
      </c>
      <c r="I316" s="21">
        <v>69</v>
      </c>
    </row>
    <row r="317" spans="2:9" x14ac:dyDescent="0.3">
      <c r="B317" s="15">
        <v>157</v>
      </c>
      <c r="C317" s="16" t="s">
        <v>50</v>
      </c>
      <c r="D317" s="16" t="s">
        <v>312</v>
      </c>
      <c r="E317" s="16" t="s">
        <v>313</v>
      </c>
      <c r="F317" s="16" t="s">
        <v>644</v>
      </c>
      <c r="G317" s="16" t="s">
        <v>644</v>
      </c>
      <c r="H317" s="17">
        <v>150</v>
      </c>
      <c r="I317" s="17">
        <v>69</v>
      </c>
    </row>
    <row r="318" spans="2:9" x14ac:dyDescent="0.3">
      <c r="B318" s="19">
        <v>158</v>
      </c>
      <c r="C318" s="20" t="s">
        <v>50</v>
      </c>
      <c r="D318" s="20" t="s">
        <v>314</v>
      </c>
      <c r="E318" s="20" t="s">
        <v>315</v>
      </c>
      <c r="F318" s="20" t="s">
        <v>644</v>
      </c>
      <c r="G318" s="20" t="s">
        <v>644</v>
      </c>
      <c r="H318" s="21">
        <v>115</v>
      </c>
      <c r="I318" s="21">
        <v>64</v>
      </c>
    </row>
    <row r="319" spans="2:9" x14ac:dyDescent="0.3">
      <c r="B319" s="15">
        <v>160</v>
      </c>
      <c r="C319" s="16" t="s">
        <v>50</v>
      </c>
      <c r="D319" s="16" t="s">
        <v>316</v>
      </c>
      <c r="E319" s="16" t="s">
        <v>316</v>
      </c>
      <c r="F319" s="16" t="s">
        <v>644</v>
      </c>
      <c r="G319" s="16" t="s">
        <v>644</v>
      </c>
      <c r="H319" s="17">
        <v>125</v>
      </c>
      <c r="I319" s="17">
        <v>69</v>
      </c>
    </row>
    <row r="320" spans="2:9" x14ac:dyDescent="0.3">
      <c r="B320" s="19">
        <v>161</v>
      </c>
      <c r="C320" s="20" t="s">
        <v>51</v>
      </c>
      <c r="D320" s="20" t="s">
        <v>317</v>
      </c>
      <c r="E320" s="20" t="s">
        <v>318</v>
      </c>
      <c r="F320" s="20" t="s">
        <v>644</v>
      </c>
      <c r="G320" s="20" t="s">
        <v>644</v>
      </c>
      <c r="H320" s="21">
        <v>104</v>
      </c>
      <c r="I320" s="21">
        <v>64</v>
      </c>
    </row>
    <row r="321" spans="2:9" x14ac:dyDescent="0.3">
      <c r="B321" s="15">
        <v>162</v>
      </c>
      <c r="C321" s="16" t="s">
        <v>51</v>
      </c>
      <c r="D321" s="16" t="s">
        <v>319</v>
      </c>
      <c r="E321" s="16" t="s">
        <v>320</v>
      </c>
      <c r="F321" s="16" t="s">
        <v>645</v>
      </c>
      <c r="G321" s="16" t="s">
        <v>657</v>
      </c>
      <c r="H321" s="17">
        <v>139</v>
      </c>
      <c r="I321" s="17">
        <v>69</v>
      </c>
    </row>
    <row r="322" spans="2:9" x14ac:dyDescent="0.3">
      <c r="B322" s="15">
        <v>162</v>
      </c>
      <c r="C322" s="16" t="s">
        <v>51</v>
      </c>
      <c r="D322" s="16" t="s">
        <v>319</v>
      </c>
      <c r="E322" s="16" t="s">
        <v>320</v>
      </c>
      <c r="F322" s="16" t="s">
        <v>658</v>
      </c>
      <c r="G322" s="16" t="s">
        <v>659</v>
      </c>
      <c r="H322" s="17">
        <v>108</v>
      </c>
      <c r="I322" s="17">
        <v>69</v>
      </c>
    </row>
    <row r="323" spans="2:9" x14ac:dyDescent="0.3">
      <c r="B323" s="15">
        <v>162</v>
      </c>
      <c r="C323" s="16" t="s">
        <v>51</v>
      </c>
      <c r="D323" s="16" t="s">
        <v>319</v>
      </c>
      <c r="E323" s="16" t="s">
        <v>320</v>
      </c>
      <c r="F323" s="16" t="s">
        <v>660</v>
      </c>
      <c r="G323" s="16" t="s">
        <v>652</v>
      </c>
      <c r="H323" s="17">
        <v>139</v>
      </c>
      <c r="I323" s="17">
        <v>69</v>
      </c>
    </row>
    <row r="324" spans="2:9" x14ac:dyDescent="0.3">
      <c r="B324" s="19">
        <v>163</v>
      </c>
      <c r="C324" s="20" t="s">
        <v>51</v>
      </c>
      <c r="D324" s="20" t="s">
        <v>321</v>
      </c>
      <c r="E324" s="20" t="s">
        <v>321</v>
      </c>
      <c r="F324" s="20" t="s">
        <v>645</v>
      </c>
      <c r="G324" s="20" t="s">
        <v>646</v>
      </c>
      <c r="H324" s="21">
        <v>137</v>
      </c>
      <c r="I324" s="21">
        <v>69</v>
      </c>
    </row>
    <row r="325" spans="2:9" x14ac:dyDescent="0.3">
      <c r="B325" s="19">
        <v>163</v>
      </c>
      <c r="C325" s="20" t="s">
        <v>51</v>
      </c>
      <c r="D325" s="20" t="s">
        <v>321</v>
      </c>
      <c r="E325" s="20" t="s">
        <v>321</v>
      </c>
      <c r="F325" s="20" t="s">
        <v>647</v>
      </c>
      <c r="G325" s="20" t="s">
        <v>667</v>
      </c>
      <c r="H325" s="21">
        <v>151</v>
      </c>
      <c r="I325" s="21">
        <v>69</v>
      </c>
    </row>
    <row r="326" spans="2:9" x14ac:dyDescent="0.3">
      <c r="B326" s="19">
        <v>163</v>
      </c>
      <c r="C326" s="20" t="s">
        <v>51</v>
      </c>
      <c r="D326" s="20" t="s">
        <v>321</v>
      </c>
      <c r="E326" s="20" t="s">
        <v>321</v>
      </c>
      <c r="F326" s="20" t="s">
        <v>668</v>
      </c>
      <c r="G326" s="20" t="s">
        <v>652</v>
      </c>
      <c r="H326" s="21">
        <v>137</v>
      </c>
      <c r="I326" s="21">
        <v>69</v>
      </c>
    </row>
    <row r="327" spans="2:9" x14ac:dyDescent="0.3">
      <c r="B327" s="15">
        <v>429</v>
      </c>
      <c r="C327" s="16" t="s">
        <v>51</v>
      </c>
      <c r="D327" s="16" t="s">
        <v>322</v>
      </c>
      <c r="E327" s="16" t="s">
        <v>323</v>
      </c>
      <c r="F327" s="16" t="s">
        <v>644</v>
      </c>
      <c r="G327" s="16" t="s">
        <v>644</v>
      </c>
      <c r="H327" s="17">
        <v>101</v>
      </c>
      <c r="I327" s="17">
        <v>64</v>
      </c>
    </row>
    <row r="328" spans="2:9" x14ac:dyDescent="0.3">
      <c r="B328" s="19">
        <v>164</v>
      </c>
      <c r="C328" s="20" t="s">
        <v>51</v>
      </c>
      <c r="D328" s="20" t="s">
        <v>324</v>
      </c>
      <c r="E328" s="20" t="s">
        <v>325</v>
      </c>
      <c r="F328" s="20" t="s">
        <v>645</v>
      </c>
      <c r="G328" s="20" t="s">
        <v>648</v>
      </c>
      <c r="H328" s="21">
        <v>123</v>
      </c>
      <c r="I328" s="21">
        <v>64</v>
      </c>
    </row>
    <row r="329" spans="2:9" x14ac:dyDescent="0.3">
      <c r="B329" s="19">
        <v>164</v>
      </c>
      <c r="C329" s="20" t="s">
        <v>51</v>
      </c>
      <c r="D329" s="20" t="s">
        <v>324</v>
      </c>
      <c r="E329" s="20" t="s">
        <v>325</v>
      </c>
      <c r="F329" s="20" t="s">
        <v>649</v>
      </c>
      <c r="G329" s="20" t="s">
        <v>663</v>
      </c>
      <c r="H329" s="21">
        <v>184</v>
      </c>
      <c r="I329" s="21">
        <v>64</v>
      </c>
    </row>
    <row r="330" spans="2:9" x14ac:dyDescent="0.3">
      <c r="B330" s="19">
        <v>164</v>
      </c>
      <c r="C330" s="20" t="s">
        <v>51</v>
      </c>
      <c r="D330" s="20" t="s">
        <v>324</v>
      </c>
      <c r="E330" s="20" t="s">
        <v>325</v>
      </c>
      <c r="F330" s="20" t="s">
        <v>664</v>
      </c>
      <c r="G330" s="20" t="s">
        <v>652</v>
      </c>
      <c r="H330" s="21">
        <v>123</v>
      </c>
      <c r="I330" s="21">
        <v>64</v>
      </c>
    </row>
    <row r="331" spans="2:9" x14ac:dyDescent="0.3">
      <c r="B331" s="15">
        <v>473</v>
      </c>
      <c r="C331" s="16" t="s">
        <v>51</v>
      </c>
      <c r="D331" s="16" t="s">
        <v>326</v>
      </c>
      <c r="E331" s="16" t="s">
        <v>327</v>
      </c>
      <c r="F331" s="16" t="s">
        <v>644</v>
      </c>
      <c r="G331" s="16" t="s">
        <v>644</v>
      </c>
      <c r="H331" s="17">
        <v>126</v>
      </c>
      <c r="I331" s="17">
        <v>64</v>
      </c>
    </row>
    <row r="332" spans="2:9" x14ac:dyDescent="0.3">
      <c r="B332" s="19">
        <v>165</v>
      </c>
      <c r="C332" s="20" t="s">
        <v>51</v>
      </c>
      <c r="D332" s="20" t="s">
        <v>328</v>
      </c>
      <c r="E332" s="20" t="s">
        <v>329</v>
      </c>
      <c r="F332" s="20" t="s">
        <v>644</v>
      </c>
      <c r="G332" s="20" t="s">
        <v>644</v>
      </c>
      <c r="H332" s="21">
        <v>106</v>
      </c>
      <c r="I332" s="21">
        <v>69</v>
      </c>
    </row>
    <row r="333" spans="2:9" x14ac:dyDescent="0.3">
      <c r="B333" s="15">
        <v>166</v>
      </c>
      <c r="C333" s="16" t="s">
        <v>51</v>
      </c>
      <c r="D333" s="16" t="s">
        <v>330</v>
      </c>
      <c r="E333" s="16" t="s">
        <v>330</v>
      </c>
      <c r="F333" s="16" t="s">
        <v>644</v>
      </c>
      <c r="G333" s="16" t="s">
        <v>644</v>
      </c>
      <c r="H333" s="17">
        <v>100</v>
      </c>
      <c r="I333" s="17">
        <v>64</v>
      </c>
    </row>
    <row r="334" spans="2:9" x14ac:dyDescent="0.3">
      <c r="B334" s="19">
        <v>170</v>
      </c>
      <c r="C334" s="20" t="s">
        <v>51</v>
      </c>
      <c r="D334" s="20" t="s">
        <v>331</v>
      </c>
      <c r="E334" s="20" t="s">
        <v>316</v>
      </c>
      <c r="F334" s="20" t="s">
        <v>645</v>
      </c>
      <c r="G334" s="20" t="s">
        <v>667</v>
      </c>
      <c r="H334" s="21">
        <v>130</v>
      </c>
      <c r="I334" s="21">
        <v>69</v>
      </c>
    </row>
    <row r="335" spans="2:9" x14ac:dyDescent="0.3">
      <c r="B335" s="19">
        <v>170</v>
      </c>
      <c r="C335" s="20" t="s">
        <v>51</v>
      </c>
      <c r="D335" s="20" t="s">
        <v>331</v>
      </c>
      <c r="E335" s="20" t="s">
        <v>316</v>
      </c>
      <c r="F335" s="20" t="s">
        <v>668</v>
      </c>
      <c r="G335" s="20" t="s">
        <v>663</v>
      </c>
      <c r="H335" s="21">
        <v>325</v>
      </c>
      <c r="I335" s="21">
        <v>69</v>
      </c>
    </row>
    <row r="336" spans="2:9" x14ac:dyDescent="0.3">
      <c r="B336" s="19">
        <v>170</v>
      </c>
      <c r="C336" s="20" t="s">
        <v>51</v>
      </c>
      <c r="D336" s="20" t="s">
        <v>331</v>
      </c>
      <c r="E336" s="20" t="s">
        <v>316</v>
      </c>
      <c r="F336" s="20" t="s">
        <v>664</v>
      </c>
      <c r="G336" s="20" t="s">
        <v>652</v>
      </c>
      <c r="H336" s="21">
        <v>130</v>
      </c>
      <c r="I336" s="21">
        <v>69</v>
      </c>
    </row>
    <row r="337" spans="2:9" x14ac:dyDescent="0.3">
      <c r="B337" s="15">
        <v>171</v>
      </c>
      <c r="C337" s="16" t="s">
        <v>52</v>
      </c>
      <c r="D337" s="16" t="s">
        <v>332</v>
      </c>
      <c r="E337" s="16" t="s">
        <v>333</v>
      </c>
      <c r="F337" s="16" t="s">
        <v>645</v>
      </c>
      <c r="G337" s="16" t="s">
        <v>657</v>
      </c>
      <c r="H337" s="17">
        <v>219</v>
      </c>
      <c r="I337" s="17">
        <v>74</v>
      </c>
    </row>
    <row r="338" spans="2:9" x14ac:dyDescent="0.3">
      <c r="B338" s="15">
        <v>171</v>
      </c>
      <c r="C338" s="16" t="s">
        <v>52</v>
      </c>
      <c r="D338" s="16" t="s">
        <v>332</v>
      </c>
      <c r="E338" s="16" t="s">
        <v>333</v>
      </c>
      <c r="F338" s="16" t="s">
        <v>658</v>
      </c>
      <c r="G338" s="16" t="s">
        <v>667</v>
      </c>
      <c r="H338" s="17">
        <v>127</v>
      </c>
      <c r="I338" s="17">
        <v>74</v>
      </c>
    </row>
    <row r="339" spans="2:9" x14ac:dyDescent="0.3">
      <c r="B339" s="15">
        <v>171</v>
      </c>
      <c r="C339" s="16" t="s">
        <v>52</v>
      </c>
      <c r="D339" s="16" t="s">
        <v>332</v>
      </c>
      <c r="E339" s="16" t="s">
        <v>333</v>
      </c>
      <c r="F339" s="16" t="s">
        <v>668</v>
      </c>
      <c r="G339" s="16" t="s">
        <v>663</v>
      </c>
      <c r="H339" s="17">
        <v>268</v>
      </c>
      <c r="I339" s="17">
        <v>74</v>
      </c>
    </row>
    <row r="340" spans="2:9" x14ac:dyDescent="0.3">
      <c r="B340" s="15">
        <v>171</v>
      </c>
      <c r="C340" s="16" t="s">
        <v>52</v>
      </c>
      <c r="D340" s="16" t="s">
        <v>332</v>
      </c>
      <c r="E340" s="16" t="s">
        <v>333</v>
      </c>
      <c r="F340" s="16" t="s">
        <v>664</v>
      </c>
      <c r="G340" s="16" t="s">
        <v>652</v>
      </c>
      <c r="H340" s="17">
        <v>219</v>
      </c>
      <c r="I340" s="17">
        <v>74</v>
      </c>
    </row>
    <row r="341" spans="2:9" x14ac:dyDescent="0.3">
      <c r="B341" s="19">
        <v>172</v>
      </c>
      <c r="C341" s="20" t="s">
        <v>52</v>
      </c>
      <c r="D341" s="20" t="s">
        <v>334</v>
      </c>
      <c r="E341" s="20" t="s">
        <v>335</v>
      </c>
      <c r="F341" s="20" t="s">
        <v>645</v>
      </c>
      <c r="G341" s="20" t="s">
        <v>657</v>
      </c>
      <c r="H341" s="21">
        <v>150</v>
      </c>
      <c r="I341" s="21">
        <v>69</v>
      </c>
    </row>
    <row r="342" spans="2:9" x14ac:dyDescent="0.3">
      <c r="B342" s="19">
        <v>172</v>
      </c>
      <c r="C342" s="20" t="s">
        <v>52</v>
      </c>
      <c r="D342" s="20" t="s">
        <v>334</v>
      </c>
      <c r="E342" s="20" t="s">
        <v>335</v>
      </c>
      <c r="F342" s="20" t="s">
        <v>658</v>
      </c>
      <c r="G342" s="20" t="s">
        <v>667</v>
      </c>
      <c r="H342" s="21">
        <v>105</v>
      </c>
      <c r="I342" s="21">
        <v>69</v>
      </c>
    </row>
    <row r="343" spans="2:9" x14ac:dyDescent="0.3">
      <c r="B343" s="19">
        <v>172</v>
      </c>
      <c r="C343" s="20" t="s">
        <v>52</v>
      </c>
      <c r="D343" s="20" t="s">
        <v>334</v>
      </c>
      <c r="E343" s="20" t="s">
        <v>335</v>
      </c>
      <c r="F343" s="20" t="s">
        <v>668</v>
      </c>
      <c r="G343" s="20" t="s">
        <v>663</v>
      </c>
      <c r="H343" s="21">
        <v>206</v>
      </c>
      <c r="I343" s="21">
        <v>69</v>
      </c>
    </row>
    <row r="344" spans="2:9" x14ac:dyDescent="0.3">
      <c r="B344" s="19">
        <v>172</v>
      </c>
      <c r="C344" s="20" t="s">
        <v>52</v>
      </c>
      <c r="D344" s="20" t="s">
        <v>334</v>
      </c>
      <c r="E344" s="20" t="s">
        <v>335</v>
      </c>
      <c r="F344" s="20" t="s">
        <v>664</v>
      </c>
      <c r="G344" s="20" t="s">
        <v>652</v>
      </c>
      <c r="H344" s="21">
        <v>150</v>
      </c>
      <c r="I344" s="21">
        <v>69</v>
      </c>
    </row>
    <row r="345" spans="2:9" x14ac:dyDescent="0.3">
      <c r="B345" s="15">
        <v>173</v>
      </c>
      <c r="C345" s="16" t="s">
        <v>52</v>
      </c>
      <c r="D345" s="16" t="s">
        <v>336</v>
      </c>
      <c r="E345" s="16" t="s">
        <v>337</v>
      </c>
      <c r="F345" s="16" t="s">
        <v>645</v>
      </c>
      <c r="G345" s="16" t="s">
        <v>657</v>
      </c>
      <c r="H345" s="17">
        <v>176</v>
      </c>
      <c r="I345" s="17">
        <v>64</v>
      </c>
    </row>
    <row r="346" spans="2:9" x14ac:dyDescent="0.3">
      <c r="B346" s="15">
        <v>173</v>
      </c>
      <c r="C346" s="16" t="s">
        <v>52</v>
      </c>
      <c r="D346" s="16" t="s">
        <v>336</v>
      </c>
      <c r="E346" s="16" t="s">
        <v>337</v>
      </c>
      <c r="F346" s="16" t="s">
        <v>658</v>
      </c>
      <c r="G346" s="16" t="s">
        <v>667</v>
      </c>
      <c r="H346" s="17">
        <v>117</v>
      </c>
      <c r="I346" s="17">
        <v>64</v>
      </c>
    </row>
    <row r="347" spans="2:9" x14ac:dyDescent="0.3">
      <c r="B347" s="15">
        <v>173</v>
      </c>
      <c r="C347" s="16" t="s">
        <v>52</v>
      </c>
      <c r="D347" s="16" t="s">
        <v>336</v>
      </c>
      <c r="E347" s="16" t="s">
        <v>337</v>
      </c>
      <c r="F347" s="16" t="s">
        <v>668</v>
      </c>
      <c r="G347" s="16" t="s">
        <v>663</v>
      </c>
      <c r="H347" s="17">
        <v>208</v>
      </c>
      <c r="I347" s="17">
        <v>64</v>
      </c>
    </row>
    <row r="348" spans="2:9" x14ac:dyDescent="0.3">
      <c r="B348" s="15">
        <v>173</v>
      </c>
      <c r="C348" s="16" t="s">
        <v>52</v>
      </c>
      <c r="D348" s="16" t="s">
        <v>336</v>
      </c>
      <c r="E348" s="16" t="s">
        <v>337</v>
      </c>
      <c r="F348" s="16" t="s">
        <v>664</v>
      </c>
      <c r="G348" s="16" t="s">
        <v>652</v>
      </c>
      <c r="H348" s="17">
        <v>176</v>
      </c>
      <c r="I348" s="17">
        <v>64</v>
      </c>
    </row>
    <row r="349" spans="2:9" x14ac:dyDescent="0.3">
      <c r="B349" s="19">
        <v>175</v>
      </c>
      <c r="C349" s="20" t="s">
        <v>53</v>
      </c>
      <c r="D349" s="20" t="s">
        <v>338</v>
      </c>
      <c r="E349" s="20" t="s">
        <v>339</v>
      </c>
      <c r="F349" s="20" t="s">
        <v>645</v>
      </c>
      <c r="G349" s="20" t="s">
        <v>659</v>
      </c>
      <c r="H349" s="21">
        <v>118</v>
      </c>
      <c r="I349" s="21">
        <v>69</v>
      </c>
    </row>
    <row r="350" spans="2:9" x14ac:dyDescent="0.3">
      <c r="B350" s="19">
        <v>175</v>
      </c>
      <c r="C350" s="20" t="s">
        <v>53</v>
      </c>
      <c r="D350" s="20" t="s">
        <v>338</v>
      </c>
      <c r="E350" s="20" t="s">
        <v>339</v>
      </c>
      <c r="F350" s="20" t="s">
        <v>660</v>
      </c>
      <c r="G350" s="20" t="s">
        <v>663</v>
      </c>
      <c r="H350" s="21">
        <v>134</v>
      </c>
      <c r="I350" s="21">
        <v>69</v>
      </c>
    </row>
    <row r="351" spans="2:9" x14ac:dyDescent="0.3">
      <c r="B351" s="19">
        <v>175</v>
      </c>
      <c r="C351" s="20" t="s">
        <v>53</v>
      </c>
      <c r="D351" s="20" t="s">
        <v>338</v>
      </c>
      <c r="E351" s="20" t="s">
        <v>339</v>
      </c>
      <c r="F351" s="20" t="s">
        <v>664</v>
      </c>
      <c r="G351" s="20" t="s">
        <v>652</v>
      </c>
      <c r="H351" s="21">
        <v>118</v>
      </c>
      <c r="I351" s="21">
        <v>69</v>
      </c>
    </row>
    <row r="352" spans="2:9" x14ac:dyDescent="0.3">
      <c r="B352" s="15">
        <v>178</v>
      </c>
      <c r="C352" s="16" t="s">
        <v>53</v>
      </c>
      <c r="D352" s="16" t="s">
        <v>340</v>
      </c>
      <c r="E352" s="16" t="s">
        <v>341</v>
      </c>
      <c r="F352" s="16" t="s">
        <v>644</v>
      </c>
      <c r="G352" s="16" t="s">
        <v>644</v>
      </c>
      <c r="H352" s="17">
        <v>133</v>
      </c>
      <c r="I352" s="17">
        <v>64</v>
      </c>
    </row>
    <row r="353" spans="2:9" x14ac:dyDescent="0.3">
      <c r="B353" s="19">
        <v>179</v>
      </c>
      <c r="C353" s="20" t="s">
        <v>53</v>
      </c>
      <c r="D353" s="20" t="s">
        <v>342</v>
      </c>
      <c r="E353" s="20" t="s">
        <v>343</v>
      </c>
      <c r="F353" s="20" t="s">
        <v>644</v>
      </c>
      <c r="G353" s="20" t="s">
        <v>644</v>
      </c>
      <c r="H353" s="21">
        <v>106</v>
      </c>
      <c r="I353" s="21">
        <v>64</v>
      </c>
    </row>
    <row r="354" spans="2:9" x14ac:dyDescent="0.3">
      <c r="B354" s="15">
        <v>183</v>
      </c>
      <c r="C354" s="16" t="s">
        <v>53</v>
      </c>
      <c r="D354" s="16" t="s">
        <v>344</v>
      </c>
      <c r="E354" s="16" t="s">
        <v>345</v>
      </c>
      <c r="F354" s="16" t="s">
        <v>644</v>
      </c>
      <c r="G354" s="16" t="s">
        <v>644</v>
      </c>
      <c r="H354" s="17">
        <v>114</v>
      </c>
      <c r="I354" s="17">
        <v>64</v>
      </c>
    </row>
    <row r="355" spans="2:9" x14ac:dyDescent="0.3">
      <c r="B355" s="19">
        <v>184</v>
      </c>
      <c r="C355" s="20" t="s">
        <v>53</v>
      </c>
      <c r="D355" s="20" t="s">
        <v>346</v>
      </c>
      <c r="E355" s="20" t="s">
        <v>347</v>
      </c>
      <c r="F355" s="20" t="s">
        <v>645</v>
      </c>
      <c r="G355" s="20" t="s">
        <v>659</v>
      </c>
      <c r="H355" s="21">
        <v>120</v>
      </c>
      <c r="I355" s="21">
        <v>64</v>
      </c>
    </row>
    <row r="356" spans="2:9" x14ac:dyDescent="0.3">
      <c r="B356" s="19">
        <v>184</v>
      </c>
      <c r="C356" s="20" t="s">
        <v>53</v>
      </c>
      <c r="D356" s="20" t="s">
        <v>346</v>
      </c>
      <c r="E356" s="20" t="s">
        <v>347</v>
      </c>
      <c r="F356" s="20" t="s">
        <v>660</v>
      </c>
      <c r="G356" s="20" t="s">
        <v>667</v>
      </c>
      <c r="H356" s="21">
        <v>122</v>
      </c>
      <c r="I356" s="21">
        <v>64</v>
      </c>
    </row>
    <row r="357" spans="2:9" x14ac:dyDescent="0.3">
      <c r="B357" s="19">
        <v>184</v>
      </c>
      <c r="C357" s="20" t="s">
        <v>53</v>
      </c>
      <c r="D357" s="20" t="s">
        <v>346</v>
      </c>
      <c r="E357" s="20" t="s">
        <v>347</v>
      </c>
      <c r="F357" s="20" t="s">
        <v>668</v>
      </c>
      <c r="G357" s="20" t="s">
        <v>652</v>
      </c>
      <c r="H357" s="21">
        <v>120</v>
      </c>
      <c r="I357" s="21">
        <v>64</v>
      </c>
    </row>
    <row r="358" spans="2:9" x14ac:dyDescent="0.3">
      <c r="B358" s="15">
        <v>185</v>
      </c>
      <c r="C358" s="16" t="s">
        <v>53</v>
      </c>
      <c r="D358" s="16" t="s">
        <v>348</v>
      </c>
      <c r="E358" s="16" t="s">
        <v>349</v>
      </c>
      <c r="F358" s="16" t="s">
        <v>644</v>
      </c>
      <c r="G358" s="16" t="s">
        <v>644</v>
      </c>
      <c r="H358" s="17">
        <v>104</v>
      </c>
      <c r="I358" s="17">
        <v>64</v>
      </c>
    </row>
    <row r="359" spans="2:9" x14ac:dyDescent="0.3">
      <c r="B359" s="19">
        <v>187</v>
      </c>
      <c r="C359" s="20" t="s">
        <v>53</v>
      </c>
      <c r="D359" s="20" t="s">
        <v>350</v>
      </c>
      <c r="E359" s="20" t="s">
        <v>351</v>
      </c>
      <c r="F359" s="20" t="s">
        <v>645</v>
      </c>
      <c r="G359" s="20" t="s">
        <v>667</v>
      </c>
      <c r="H359" s="21">
        <v>114</v>
      </c>
      <c r="I359" s="21">
        <v>74</v>
      </c>
    </row>
    <row r="360" spans="2:9" x14ac:dyDescent="0.3">
      <c r="B360" s="19">
        <v>187</v>
      </c>
      <c r="C360" s="20" t="s">
        <v>53</v>
      </c>
      <c r="D360" s="20" t="s">
        <v>350</v>
      </c>
      <c r="E360" s="20" t="s">
        <v>351</v>
      </c>
      <c r="F360" s="20" t="s">
        <v>668</v>
      </c>
      <c r="G360" s="20" t="s">
        <v>663</v>
      </c>
      <c r="H360" s="21">
        <v>180</v>
      </c>
      <c r="I360" s="21">
        <v>74</v>
      </c>
    </row>
    <row r="361" spans="2:9" x14ac:dyDescent="0.3">
      <c r="B361" s="19">
        <v>187</v>
      </c>
      <c r="C361" s="20" t="s">
        <v>53</v>
      </c>
      <c r="D361" s="20" t="s">
        <v>350</v>
      </c>
      <c r="E361" s="20" t="s">
        <v>351</v>
      </c>
      <c r="F361" s="20" t="s">
        <v>664</v>
      </c>
      <c r="G361" s="20" t="s">
        <v>652</v>
      </c>
      <c r="H361" s="21">
        <v>114</v>
      </c>
      <c r="I361" s="21">
        <v>74</v>
      </c>
    </row>
    <row r="362" spans="2:9" x14ac:dyDescent="0.3">
      <c r="B362" s="15">
        <v>188</v>
      </c>
      <c r="C362" s="16" t="s">
        <v>53</v>
      </c>
      <c r="D362" s="16" t="s">
        <v>352</v>
      </c>
      <c r="E362" s="16" t="s">
        <v>352</v>
      </c>
      <c r="F362" s="16" t="s">
        <v>644</v>
      </c>
      <c r="G362" s="16" t="s">
        <v>644</v>
      </c>
      <c r="H362" s="17">
        <v>119</v>
      </c>
      <c r="I362" s="17">
        <v>59</v>
      </c>
    </row>
    <row r="363" spans="2:9" x14ac:dyDescent="0.3">
      <c r="B363" s="19">
        <v>190</v>
      </c>
      <c r="C363" s="20" t="s">
        <v>53</v>
      </c>
      <c r="D363" s="20" t="s">
        <v>353</v>
      </c>
      <c r="E363" s="20" t="s">
        <v>353</v>
      </c>
      <c r="F363" s="20" t="s">
        <v>645</v>
      </c>
      <c r="G363" s="20" t="s">
        <v>648</v>
      </c>
      <c r="H363" s="21">
        <v>98</v>
      </c>
      <c r="I363" s="21">
        <v>64</v>
      </c>
    </row>
    <row r="364" spans="2:9" x14ac:dyDescent="0.3">
      <c r="B364" s="19">
        <v>190</v>
      </c>
      <c r="C364" s="20" t="s">
        <v>53</v>
      </c>
      <c r="D364" s="20" t="s">
        <v>353</v>
      </c>
      <c r="E364" s="20" t="s">
        <v>353</v>
      </c>
      <c r="F364" s="20" t="s">
        <v>649</v>
      </c>
      <c r="G364" s="20" t="s">
        <v>663</v>
      </c>
      <c r="H364" s="21">
        <v>130</v>
      </c>
      <c r="I364" s="21">
        <v>64</v>
      </c>
    </row>
    <row r="365" spans="2:9" x14ac:dyDescent="0.3">
      <c r="B365" s="19">
        <v>190</v>
      </c>
      <c r="C365" s="20" t="s">
        <v>53</v>
      </c>
      <c r="D365" s="20" t="s">
        <v>353</v>
      </c>
      <c r="E365" s="20" t="s">
        <v>353</v>
      </c>
      <c r="F365" s="20" t="s">
        <v>664</v>
      </c>
      <c r="G365" s="20" t="s">
        <v>652</v>
      </c>
      <c r="H365" s="21">
        <v>98</v>
      </c>
      <c r="I365" s="21">
        <v>64</v>
      </c>
    </row>
    <row r="366" spans="2:9" x14ac:dyDescent="0.3">
      <c r="B366" s="15">
        <v>192</v>
      </c>
      <c r="C366" s="16" t="s">
        <v>53</v>
      </c>
      <c r="D366" s="16" t="s">
        <v>354</v>
      </c>
      <c r="E366" s="16" t="s">
        <v>355</v>
      </c>
      <c r="F366" s="16" t="s">
        <v>645</v>
      </c>
      <c r="G366" s="16" t="s">
        <v>667</v>
      </c>
      <c r="H366" s="17">
        <v>132</v>
      </c>
      <c r="I366" s="17">
        <v>64</v>
      </c>
    </row>
    <row r="367" spans="2:9" x14ac:dyDescent="0.3">
      <c r="B367" s="15">
        <v>192</v>
      </c>
      <c r="C367" s="16" t="s">
        <v>53</v>
      </c>
      <c r="D367" s="16" t="s">
        <v>354</v>
      </c>
      <c r="E367" s="16" t="s">
        <v>355</v>
      </c>
      <c r="F367" s="16" t="s">
        <v>668</v>
      </c>
      <c r="G367" s="16" t="s">
        <v>663</v>
      </c>
      <c r="H367" s="17">
        <v>226</v>
      </c>
      <c r="I367" s="17">
        <v>64</v>
      </c>
    </row>
    <row r="368" spans="2:9" x14ac:dyDescent="0.3">
      <c r="B368" s="15">
        <v>192</v>
      </c>
      <c r="C368" s="16" t="s">
        <v>53</v>
      </c>
      <c r="D368" s="16" t="s">
        <v>354</v>
      </c>
      <c r="E368" s="16" t="s">
        <v>355</v>
      </c>
      <c r="F368" s="16" t="s">
        <v>664</v>
      </c>
      <c r="G368" s="16" t="s">
        <v>652</v>
      </c>
      <c r="H368" s="17">
        <v>132</v>
      </c>
      <c r="I368" s="17">
        <v>64</v>
      </c>
    </row>
    <row r="369" spans="2:9" x14ac:dyDescent="0.3">
      <c r="B369" s="19">
        <v>193</v>
      </c>
      <c r="C369" s="20" t="s">
        <v>53</v>
      </c>
      <c r="D369" s="20" t="s">
        <v>356</v>
      </c>
      <c r="E369" s="20" t="s">
        <v>124</v>
      </c>
      <c r="F369" s="20" t="s">
        <v>644</v>
      </c>
      <c r="G369" s="20" t="s">
        <v>644</v>
      </c>
      <c r="H369" s="21">
        <v>117</v>
      </c>
      <c r="I369" s="21">
        <v>64</v>
      </c>
    </row>
    <row r="370" spans="2:9" x14ac:dyDescent="0.3">
      <c r="B370" s="15">
        <v>195</v>
      </c>
      <c r="C370" s="16" t="s">
        <v>53</v>
      </c>
      <c r="D370" s="16" t="s">
        <v>357</v>
      </c>
      <c r="E370" s="16" t="s">
        <v>358</v>
      </c>
      <c r="F370" s="16" t="s">
        <v>645</v>
      </c>
      <c r="G370" s="16" t="s">
        <v>648</v>
      </c>
      <c r="H370" s="17">
        <v>98</v>
      </c>
      <c r="I370" s="17">
        <v>64</v>
      </c>
    </row>
    <row r="371" spans="2:9" x14ac:dyDescent="0.3">
      <c r="B371" s="15">
        <v>195</v>
      </c>
      <c r="C371" s="16" t="s">
        <v>53</v>
      </c>
      <c r="D371" s="16" t="s">
        <v>357</v>
      </c>
      <c r="E371" s="16" t="s">
        <v>358</v>
      </c>
      <c r="F371" s="16" t="s">
        <v>649</v>
      </c>
      <c r="G371" s="16" t="s">
        <v>663</v>
      </c>
      <c r="H371" s="17">
        <v>121</v>
      </c>
      <c r="I371" s="17">
        <v>64</v>
      </c>
    </row>
    <row r="372" spans="2:9" x14ac:dyDescent="0.3">
      <c r="B372" s="15">
        <v>195</v>
      </c>
      <c r="C372" s="16" t="s">
        <v>53</v>
      </c>
      <c r="D372" s="16" t="s">
        <v>357</v>
      </c>
      <c r="E372" s="16" t="s">
        <v>358</v>
      </c>
      <c r="F372" s="16" t="s">
        <v>664</v>
      </c>
      <c r="G372" s="16" t="s">
        <v>652</v>
      </c>
      <c r="H372" s="17">
        <v>98</v>
      </c>
      <c r="I372" s="17">
        <v>64</v>
      </c>
    </row>
    <row r="373" spans="2:9" x14ac:dyDescent="0.3">
      <c r="B373" s="19">
        <v>196</v>
      </c>
      <c r="C373" s="20" t="s">
        <v>53</v>
      </c>
      <c r="D373" s="20" t="s">
        <v>359</v>
      </c>
      <c r="E373" s="20" t="s">
        <v>360</v>
      </c>
      <c r="F373" s="20" t="s">
        <v>645</v>
      </c>
      <c r="G373" s="20" t="s">
        <v>667</v>
      </c>
      <c r="H373" s="21">
        <v>125</v>
      </c>
      <c r="I373" s="21">
        <v>64</v>
      </c>
    </row>
    <row r="374" spans="2:9" x14ac:dyDescent="0.3">
      <c r="B374" s="19">
        <v>196</v>
      </c>
      <c r="C374" s="20" t="s">
        <v>53</v>
      </c>
      <c r="D374" s="20" t="s">
        <v>359</v>
      </c>
      <c r="E374" s="20" t="s">
        <v>360</v>
      </c>
      <c r="F374" s="20" t="s">
        <v>668</v>
      </c>
      <c r="G374" s="20" t="s">
        <v>663</v>
      </c>
      <c r="H374" s="21">
        <v>234</v>
      </c>
      <c r="I374" s="21">
        <v>64</v>
      </c>
    </row>
    <row r="375" spans="2:9" x14ac:dyDescent="0.3">
      <c r="B375" s="19">
        <v>196</v>
      </c>
      <c r="C375" s="20" t="s">
        <v>53</v>
      </c>
      <c r="D375" s="20" t="s">
        <v>359</v>
      </c>
      <c r="E375" s="20" t="s">
        <v>360</v>
      </c>
      <c r="F375" s="20" t="s">
        <v>664</v>
      </c>
      <c r="G375" s="20" t="s">
        <v>652</v>
      </c>
      <c r="H375" s="21">
        <v>125</v>
      </c>
      <c r="I375" s="21">
        <v>64</v>
      </c>
    </row>
    <row r="376" spans="2:9" x14ac:dyDescent="0.3">
      <c r="B376" s="15">
        <v>199</v>
      </c>
      <c r="C376" s="16" t="s">
        <v>54</v>
      </c>
      <c r="D376" s="16" t="s">
        <v>361</v>
      </c>
      <c r="E376" s="16" t="s">
        <v>362</v>
      </c>
      <c r="F376" s="16" t="s">
        <v>645</v>
      </c>
      <c r="G376" s="16" t="s">
        <v>657</v>
      </c>
      <c r="H376" s="17">
        <v>194</v>
      </c>
      <c r="I376" s="17">
        <v>79</v>
      </c>
    </row>
    <row r="377" spans="2:9" x14ac:dyDescent="0.3">
      <c r="B377" s="15">
        <v>199</v>
      </c>
      <c r="C377" s="16" t="s">
        <v>54</v>
      </c>
      <c r="D377" s="16" t="s">
        <v>361</v>
      </c>
      <c r="E377" s="16" t="s">
        <v>362</v>
      </c>
      <c r="F377" s="16" t="s">
        <v>658</v>
      </c>
      <c r="G377" s="16" t="s">
        <v>648</v>
      </c>
      <c r="H377" s="17">
        <v>140</v>
      </c>
      <c r="I377" s="17">
        <v>79</v>
      </c>
    </row>
    <row r="378" spans="2:9" x14ac:dyDescent="0.3">
      <c r="B378" s="15">
        <v>199</v>
      </c>
      <c r="C378" s="16" t="s">
        <v>54</v>
      </c>
      <c r="D378" s="16" t="s">
        <v>361</v>
      </c>
      <c r="E378" s="16" t="s">
        <v>362</v>
      </c>
      <c r="F378" s="16" t="s">
        <v>649</v>
      </c>
      <c r="G378" s="16" t="s">
        <v>652</v>
      </c>
      <c r="H378" s="17">
        <v>194</v>
      </c>
      <c r="I378" s="17">
        <v>79</v>
      </c>
    </row>
    <row r="379" spans="2:9" x14ac:dyDescent="0.3">
      <c r="B379" s="19">
        <v>200</v>
      </c>
      <c r="C379" s="20" t="s">
        <v>54</v>
      </c>
      <c r="D379" s="20" t="s">
        <v>363</v>
      </c>
      <c r="E379" s="20" t="s">
        <v>364</v>
      </c>
      <c r="F379" s="20" t="s">
        <v>644</v>
      </c>
      <c r="G379" s="20" t="s">
        <v>644</v>
      </c>
      <c r="H379" s="21">
        <v>100</v>
      </c>
      <c r="I379" s="21">
        <v>69</v>
      </c>
    </row>
    <row r="380" spans="2:9" x14ac:dyDescent="0.3">
      <c r="B380" s="15">
        <v>201</v>
      </c>
      <c r="C380" s="16" t="s">
        <v>54</v>
      </c>
      <c r="D380" s="16" t="s">
        <v>365</v>
      </c>
      <c r="E380" s="16" t="s">
        <v>366</v>
      </c>
      <c r="F380" s="16" t="s">
        <v>644</v>
      </c>
      <c r="G380" s="16" t="s">
        <v>644</v>
      </c>
      <c r="H380" s="17">
        <v>148</v>
      </c>
      <c r="I380" s="17">
        <v>79</v>
      </c>
    </row>
    <row r="381" spans="2:9" x14ac:dyDescent="0.3">
      <c r="B381" s="19">
        <v>202</v>
      </c>
      <c r="C381" s="20" t="s">
        <v>54</v>
      </c>
      <c r="D381" s="20" t="s">
        <v>367</v>
      </c>
      <c r="E381" s="20" t="s">
        <v>368</v>
      </c>
      <c r="F381" s="20" t="s">
        <v>644</v>
      </c>
      <c r="G381" s="20" t="s">
        <v>644</v>
      </c>
      <c r="H381" s="21">
        <v>133</v>
      </c>
      <c r="I381" s="21">
        <v>64</v>
      </c>
    </row>
    <row r="382" spans="2:9" x14ac:dyDescent="0.3">
      <c r="B382" s="15">
        <v>204</v>
      </c>
      <c r="C382" s="16" t="s">
        <v>55</v>
      </c>
      <c r="D382" s="16" t="s">
        <v>369</v>
      </c>
      <c r="E382" s="16" t="s">
        <v>370</v>
      </c>
      <c r="F382" s="16" t="s">
        <v>644</v>
      </c>
      <c r="G382" s="16" t="s">
        <v>644</v>
      </c>
      <c r="H382" s="17">
        <v>123</v>
      </c>
      <c r="I382" s="17">
        <v>64</v>
      </c>
    </row>
    <row r="383" spans="2:9" x14ac:dyDescent="0.3">
      <c r="B383" s="19">
        <v>207</v>
      </c>
      <c r="C383" s="20" t="s">
        <v>55</v>
      </c>
      <c r="D383" s="20" t="s">
        <v>362</v>
      </c>
      <c r="E383" s="20" t="s">
        <v>371</v>
      </c>
      <c r="F383" s="20" t="s">
        <v>644</v>
      </c>
      <c r="G383" s="20" t="s">
        <v>644</v>
      </c>
      <c r="H383" s="21">
        <v>141</v>
      </c>
      <c r="I383" s="21">
        <v>64</v>
      </c>
    </row>
    <row r="384" spans="2:9" x14ac:dyDescent="0.3">
      <c r="B384" s="15">
        <v>477</v>
      </c>
      <c r="C384" s="16" t="s">
        <v>56</v>
      </c>
      <c r="D384" s="16" t="s">
        <v>372</v>
      </c>
      <c r="E384" s="16" t="s">
        <v>373</v>
      </c>
      <c r="F384" s="16" t="s">
        <v>644</v>
      </c>
      <c r="G384" s="16" t="s">
        <v>644</v>
      </c>
      <c r="H384" s="17">
        <v>103</v>
      </c>
      <c r="I384" s="17">
        <v>64</v>
      </c>
    </row>
    <row r="385" spans="2:9" x14ac:dyDescent="0.3">
      <c r="B385" s="19">
        <v>447</v>
      </c>
      <c r="C385" s="20" t="s">
        <v>56</v>
      </c>
      <c r="D385" s="20" t="s">
        <v>374</v>
      </c>
      <c r="E385" s="20" t="s">
        <v>375</v>
      </c>
      <c r="F385" s="20" t="s">
        <v>644</v>
      </c>
      <c r="G385" s="20" t="s">
        <v>644</v>
      </c>
      <c r="H385" s="21">
        <v>111</v>
      </c>
      <c r="I385" s="21">
        <v>59</v>
      </c>
    </row>
    <row r="386" spans="2:9" x14ac:dyDescent="0.3">
      <c r="B386" s="15">
        <v>211</v>
      </c>
      <c r="C386" s="16" t="s">
        <v>56</v>
      </c>
      <c r="D386" s="16" t="s">
        <v>376</v>
      </c>
      <c r="E386" s="16" t="s">
        <v>377</v>
      </c>
      <c r="F386" s="16" t="s">
        <v>644</v>
      </c>
      <c r="G386" s="16" t="s">
        <v>644</v>
      </c>
      <c r="H386" s="17">
        <v>106</v>
      </c>
      <c r="I386" s="17">
        <v>64</v>
      </c>
    </row>
    <row r="387" spans="2:9" x14ac:dyDescent="0.3">
      <c r="B387" s="19">
        <v>215</v>
      </c>
      <c r="C387" s="20" t="s">
        <v>57</v>
      </c>
      <c r="D387" s="20" t="s">
        <v>378</v>
      </c>
      <c r="E387" s="20" t="s">
        <v>379</v>
      </c>
      <c r="F387" s="20" t="s">
        <v>645</v>
      </c>
      <c r="G387" s="20" t="s">
        <v>648</v>
      </c>
      <c r="H387" s="21">
        <v>151</v>
      </c>
      <c r="I387" s="21">
        <v>79</v>
      </c>
    </row>
    <row r="388" spans="2:9" x14ac:dyDescent="0.3">
      <c r="B388" s="19">
        <v>215</v>
      </c>
      <c r="C388" s="20" t="s">
        <v>57</v>
      </c>
      <c r="D388" s="20" t="s">
        <v>378</v>
      </c>
      <c r="E388" s="20" t="s">
        <v>379</v>
      </c>
      <c r="F388" s="20" t="s">
        <v>649</v>
      </c>
      <c r="G388" s="20" t="s">
        <v>652</v>
      </c>
      <c r="H388" s="21">
        <v>279</v>
      </c>
      <c r="I388" s="21">
        <v>79</v>
      </c>
    </row>
    <row r="389" spans="2:9" x14ac:dyDescent="0.3">
      <c r="B389" s="15">
        <v>426</v>
      </c>
      <c r="C389" s="16" t="s">
        <v>57</v>
      </c>
      <c r="D389" s="16" t="s">
        <v>380</v>
      </c>
      <c r="E389" s="16" t="s">
        <v>381</v>
      </c>
      <c r="F389" s="16" t="s">
        <v>644</v>
      </c>
      <c r="G389" s="16" t="s">
        <v>644</v>
      </c>
      <c r="H389" s="17">
        <v>107</v>
      </c>
      <c r="I389" s="17">
        <v>64</v>
      </c>
    </row>
    <row r="390" spans="2:9" x14ac:dyDescent="0.3">
      <c r="B390" s="19">
        <v>496</v>
      </c>
      <c r="C390" s="20" t="s">
        <v>57</v>
      </c>
      <c r="D390" s="20" t="s">
        <v>382</v>
      </c>
      <c r="E390" s="20" t="s">
        <v>383</v>
      </c>
      <c r="F390" s="20" t="s">
        <v>645</v>
      </c>
      <c r="G390" s="20" t="s">
        <v>667</v>
      </c>
      <c r="H390" s="21">
        <v>118</v>
      </c>
      <c r="I390" s="21">
        <v>64</v>
      </c>
    </row>
    <row r="391" spans="2:9" x14ac:dyDescent="0.3">
      <c r="B391" s="19">
        <v>496</v>
      </c>
      <c r="C391" s="20" t="s">
        <v>57</v>
      </c>
      <c r="D391" s="20" t="s">
        <v>382</v>
      </c>
      <c r="E391" s="20" t="s">
        <v>383</v>
      </c>
      <c r="F391" s="20" t="s">
        <v>668</v>
      </c>
      <c r="G391" s="20" t="s">
        <v>663</v>
      </c>
      <c r="H391" s="21">
        <v>243</v>
      </c>
      <c r="I391" s="21">
        <v>64</v>
      </c>
    </row>
    <row r="392" spans="2:9" x14ac:dyDescent="0.3">
      <c r="B392" s="19">
        <v>496</v>
      </c>
      <c r="C392" s="20" t="s">
        <v>57</v>
      </c>
      <c r="D392" s="20" t="s">
        <v>382</v>
      </c>
      <c r="E392" s="20" t="s">
        <v>383</v>
      </c>
      <c r="F392" s="20" t="s">
        <v>664</v>
      </c>
      <c r="G392" s="20" t="s">
        <v>652</v>
      </c>
      <c r="H392" s="21">
        <v>118</v>
      </c>
      <c r="I392" s="21">
        <v>64</v>
      </c>
    </row>
    <row r="393" spans="2:9" x14ac:dyDescent="0.3">
      <c r="B393" s="15">
        <v>213</v>
      </c>
      <c r="C393" s="16" t="s">
        <v>57</v>
      </c>
      <c r="D393" s="16" t="s">
        <v>384</v>
      </c>
      <c r="E393" s="16" t="s">
        <v>384</v>
      </c>
      <c r="F393" s="16" t="s">
        <v>645</v>
      </c>
      <c r="G393" s="16" t="s">
        <v>648</v>
      </c>
      <c r="H393" s="17">
        <v>106</v>
      </c>
      <c r="I393" s="17">
        <v>69</v>
      </c>
    </row>
    <row r="394" spans="2:9" x14ac:dyDescent="0.3">
      <c r="B394" s="15">
        <v>213</v>
      </c>
      <c r="C394" s="16" t="s">
        <v>57</v>
      </c>
      <c r="D394" s="16" t="s">
        <v>384</v>
      </c>
      <c r="E394" s="16" t="s">
        <v>384</v>
      </c>
      <c r="F394" s="16" t="s">
        <v>649</v>
      </c>
      <c r="G394" s="16" t="s">
        <v>652</v>
      </c>
      <c r="H394" s="17">
        <v>167</v>
      </c>
      <c r="I394" s="17">
        <v>69</v>
      </c>
    </row>
    <row r="395" spans="2:9" x14ac:dyDescent="0.3">
      <c r="B395" s="19">
        <v>216</v>
      </c>
      <c r="C395" s="20" t="s">
        <v>58</v>
      </c>
      <c r="D395" s="20" t="s">
        <v>385</v>
      </c>
      <c r="E395" s="20" t="s">
        <v>386</v>
      </c>
      <c r="F395" s="20" t="s">
        <v>645</v>
      </c>
      <c r="G395" s="20" t="s">
        <v>653</v>
      </c>
      <c r="H395" s="21">
        <v>130</v>
      </c>
      <c r="I395" s="21">
        <v>64</v>
      </c>
    </row>
    <row r="396" spans="2:9" x14ac:dyDescent="0.3">
      <c r="B396" s="19">
        <v>216</v>
      </c>
      <c r="C396" s="20" t="s">
        <v>58</v>
      </c>
      <c r="D396" s="20" t="s">
        <v>385</v>
      </c>
      <c r="E396" s="20" t="s">
        <v>386</v>
      </c>
      <c r="F396" s="20" t="s">
        <v>654</v>
      </c>
      <c r="G396" s="20" t="s">
        <v>655</v>
      </c>
      <c r="H396" s="21">
        <v>106</v>
      </c>
      <c r="I396" s="21">
        <v>64</v>
      </c>
    </row>
    <row r="397" spans="2:9" x14ac:dyDescent="0.3">
      <c r="B397" s="19">
        <v>216</v>
      </c>
      <c r="C397" s="20" t="s">
        <v>58</v>
      </c>
      <c r="D397" s="20" t="s">
        <v>385</v>
      </c>
      <c r="E397" s="20" t="s">
        <v>386</v>
      </c>
      <c r="F397" s="20" t="s">
        <v>656</v>
      </c>
      <c r="G397" s="20" t="s">
        <v>652</v>
      </c>
      <c r="H397" s="21">
        <v>130</v>
      </c>
      <c r="I397" s="21">
        <v>64</v>
      </c>
    </row>
    <row r="398" spans="2:9" x14ac:dyDescent="0.3">
      <c r="B398" s="15">
        <v>217</v>
      </c>
      <c r="C398" s="16" t="s">
        <v>58</v>
      </c>
      <c r="D398" s="16" t="s">
        <v>387</v>
      </c>
      <c r="E398" s="16" t="s">
        <v>388</v>
      </c>
      <c r="F398" s="16" t="s">
        <v>645</v>
      </c>
      <c r="G398" s="16" t="s">
        <v>646</v>
      </c>
      <c r="H398" s="17">
        <v>111</v>
      </c>
      <c r="I398" s="17">
        <v>64</v>
      </c>
    </row>
    <row r="399" spans="2:9" x14ac:dyDescent="0.3">
      <c r="B399" s="15">
        <v>217</v>
      </c>
      <c r="C399" s="16" t="s">
        <v>58</v>
      </c>
      <c r="D399" s="16" t="s">
        <v>387</v>
      </c>
      <c r="E399" s="16" t="s">
        <v>388</v>
      </c>
      <c r="F399" s="16" t="s">
        <v>647</v>
      </c>
      <c r="G399" s="16" t="s">
        <v>663</v>
      </c>
      <c r="H399" s="17">
        <v>148</v>
      </c>
      <c r="I399" s="17">
        <v>64</v>
      </c>
    </row>
    <row r="400" spans="2:9" x14ac:dyDescent="0.3">
      <c r="B400" s="15">
        <v>217</v>
      </c>
      <c r="C400" s="16" t="s">
        <v>58</v>
      </c>
      <c r="D400" s="16" t="s">
        <v>387</v>
      </c>
      <c r="E400" s="16" t="s">
        <v>388</v>
      </c>
      <c r="F400" s="16" t="s">
        <v>664</v>
      </c>
      <c r="G400" s="16" t="s">
        <v>652</v>
      </c>
      <c r="H400" s="17">
        <v>111</v>
      </c>
      <c r="I400" s="17">
        <v>64</v>
      </c>
    </row>
    <row r="401" spans="2:9" x14ac:dyDescent="0.3">
      <c r="B401" s="19">
        <v>218</v>
      </c>
      <c r="C401" s="20" t="s">
        <v>58</v>
      </c>
      <c r="D401" s="20" t="s">
        <v>389</v>
      </c>
      <c r="E401" s="20" t="s">
        <v>220</v>
      </c>
      <c r="F401" s="20" t="s">
        <v>644</v>
      </c>
      <c r="G401" s="20" t="s">
        <v>644</v>
      </c>
      <c r="H401" s="21">
        <v>113</v>
      </c>
      <c r="I401" s="21">
        <v>74</v>
      </c>
    </row>
    <row r="402" spans="2:9" x14ac:dyDescent="0.3">
      <c r="B402" s="15">
        <v>219</v>
      </c>
      <c r="C402" s="16" t="s">
        <v>58</v>
      </c>
      <c r="D402" s="16" t="s">
        <v>226</v>
      </c>
      <c r="E402" s="16" t="s">
        <v>390</v>
      </c>
      <c r="F402" s="16" t="s">
        <v>644</v>
      </c>
      <c r="G402" s="16" t="s">
        <v>644</v>
      </c>
      <c r="H402" s="17">
        <v>129</v>
      </c>
      <c r="I402" s="17">
        <v>69</v>
      </c>
    </row>
    <row r="403" spans="2:9" x14ac:dyDescent="0.3">
      <c r="B403" s="19">
        <v>221</v>
      </c>
      <c r="C403" s="20" t="s">
        <v>58</v>
      </c>
      <c r="D403" s="20" t="s">
        <v>391</v>
      </c>
      <c r="E403" s="20" t="s">
        <v>391</v>
      </c>
      <c r="F403" s="20" t="s">
        <v>644</v>
      </c>
      <c r="G403" s="20" t="s">
        <v>644</v>
      </c>
      <c r="H403" s="21">
        <v>115</v>
      </c>
      <c r="I403" s="21">
        <v>64</v>
      </c>
    </row>
    <row r="404" spans="2:9" x14ac:dyDescent="0.3">
      <c r="B404" s="15">
        <v>464</v>
      </c>
      <c r="C404" s="16" t="s">
        <v>58</v>
      </c>
      <c r="D404" s="16" t="s">
        <v>392</v>
      </c>
      <c r="E404" s="16" t="s">
        <v>393</v>
      </c>
      <c r="F404" s="16" t="s">
        <v>644</v>
      </c>
      <c r="G404" s="16" t="s">
        <v>644</v>
      </c>
      <c r="H404" s="17">
        <v>118</v>
      </c>
      <c r="I404" s="17">
        <v>64</v>
      </c>
    </row>
    <row r="405" spans="2:9" x14ac:dyDescent="0.3">
      <c r="B405" s="19">
        <v>222</v>
      </c>
      <c r="C405" s="20" t="s">
        <v>58</v>
      </c>
      <c r="D405" s="20" t="s">
        <v>394</v>
      </c>
      <c r="E405" s="20" t="s">
        <v>395</v>
      </c>
      <c r="F405" s="20" t="s">
        <v>645</v>
      </c>
      <c r="G405" s="20" t="s">
        <v>659</v>
      </c>
      <c r="H405" s="21">
        <v>112</v>
      </c>
      <c r="I405" s="21">
        <v>64</v>
      </c>
    </row>
    <row r="406" spans="2:9" x14ac:dyDescent="0.3">
      <c r="B406" s="19">
        <v>222</v>
      </c>
      <c r="C406" s="20" t="s">
        <v>58</v>
      </c>
      <c r="D406" s="20" t="s">
        <v>394</v>
      </c>
      <c r="E406" s="20" t="s">
        <v>395</v>
      </c>
      <c r="F406" s="20" t="s">
        <v>660</v>
      </c>
      <c r="G406" s="20" t="s">
        <v>652</v>
      </c>
      <c r="H406" s="21">
        <v>103</v>
      </c>
      <c r="I406" s="21">
        <v>64</v>
      </c>
    </row>
    <row r="407" spans="2:9" x14ac:dyDescent="0.3">
      <c r="B407" s="15">
        <v>224</v>
      </c>
      <c r="C407" s="16" t="s">
        <v>58</v>
      </c>
      <c r="D407" s="16" t="s">
        <v>396</v>
      </c>
      <c r="E407" s="16" t="s">
        <v>397</v>
      </c>
      <c r="F407" s="16" t="s">
        <v>645</v>
      </c>
      <c r="G407" s="16" t="s">
        <v>655</v>
      </c>
      <c r="H407" s="17">
        <v>113</v>
      </c>
      <c r="I407" s="17">
        <v>74</v>
      </c>
    </row>
    <row r="408" spans="2:9" x14ac:dyDescent="0.3">
      <c r="B408" s="15">
        <v>224</v>
      </c>
      <c r="C408" s="16" t="s">
        <v>58</v>
      </c>
      <c r="D408" s="16" t="s">
        <v>396</v>
      </c>
      <c r="E408" s="16" t="s">
        <v>397</v>
      </c>
      <c r="F408" s="16" t="s">
        <v>656</v>
      </c>
      <c r="G408" s="16" t="s">
        <v>652</v>
      </c>
      <c r="H408" s="17">
        <v>212</v>
      </c>
      <c r="I408" s="17">
        <v>74</v>
      </c>
    </row>
    <row r="409" spans="2:9" x14ac:dyDescent="0.3">
      <c r="B409" s="19">
        <v>227</v>
      </c>
      <c r="C409" s="20" t="s">
        <v>58</v>
      </c>
      <c r="D409" s="20" t="s">
        <v>398</v>
      </c>
      <c r="E409" s="20" t="s">
        <v>399</v>
      </c>
      <c r="F409" s="20" t="s">
        <v>644</v>
      </c>
      <c r="G409" s="20" t="s">
        <v>644</v>
      </c>
      <c r="H409" s="21">
        <v>123</v>
      </c>
      <c r="I409" s="21">
        <v>64</v>
      </c>
    </row>
    <row r="410" spans="2:9" x14ac:dyDescent="0.3">
      <c r="B410" s="15">
        <v>229</v>
      </c>
      <c r="C410" s="16" t="s">
        <v>58</v>
      </c>
      <c r="D410" s="16" t="s">
        <v>196</v>
      </c>
      <c r="E410" s="16" t="s">
        <v>400</v>
      </c>
      <c r="F410" s="16" t="s">
        <v>644</v>
      </c>
      <c r="G410" s="16" t="s">
        <v>644</v>
      </c>
      <c r="H410" s="17">
        <v>124</v>
      </c>
      <c r="I410" s="17">
        <v>59</v>
      </c>
    </row>
    <row r="411" spans="2:9" x14ac:dyDescent="0.3">
      <c r="B411" s="19">
        <v>231</v>
      </c>
      <c r="C411" s="20" t="s">
        <v>59</v>
      </c>
      <c r="D411" s="20" t="s">
        <v>401</v>
      </c>
      <c r="E411" s="20" t="s">
        <v>170</v>
      </c>
      <c r="F411" s="20" t="s">
        <v>644</v>
      </c>
      <c r="G411" s="20" t="s">
        <v>644</v>
      </c>
      <c r="H411" s="21">
        <v>110</v>
      </c>
      <c r="I411" s="21">
        <v>64</v>
      </c>
    </row>
    <row r="412" spans="2:9" x14ac:dyDescent="0.3">
      <c r="B412" s="15">
        <v>232</v>
      </c>
      <c r="C412" s="16" t="s">
        <v>60</v>
      </c>
      <c r="D412" s="16" t="s">
        <v>402</v>
      </c>
      <c r="E412" s="16" t="s">
        <v>403</v>
      </c>
      <c r="F412" s="16" t="s">
        <v>644</v>
      </c>
      <c r="G412" s="16" t="s">
        <v>644</v>
      </c>
      <c r="H412" s="17">
        <v>114</v>
      </c>
      <c r="I412" s="17">
        <v>64</v>
      </c>
    </row>
    <row r="413" spans="2:9" x14ac:dyDescent="0.3">
      <c r="B413" s="19">
        <v>233</v>
      </c>
      <c r="C413" s="20" t="s">
        <v>60</v>
      </c>
      <c r="D413" s="20" t="s">
        <v>404</v>
      </c>
      <c r="E413" s="20" t="s">
        <v>405</v>
      </c>
      <c r="F413" s="20" t="s">
        <v>645</v>
      </c>
      <c r="G413" s="20" t="s">
        <v>646</v>
      </c>
      <c r="H413" s="21">
        <v>133</v>
      </c>
      <c r="I413" s="21">
        <v>69</v>
      </c>
    </row>
    <row r="414" spans="2:9" x14ac:dyDescent="0.3">
      <c r="B414" s="19">
        <v>233</v>
      </c>
      <c r="C414" s="20" t="s">
        <v>60</v>
      </c>
      <c r="D414" s="20" t="s">
        <v>404</v>
      </c>
      <c r="E414" s="20" t="s">
        <v>405</v>
      </c>
      <c r="F414" s="20" t="s">
        <v>647</v>
      </c>
      <c r="G414" s="20" t="s">
        <v>667</v>
      </c>
      <c r="H414" s="21">
        <v>116</v>
      </c>
      <c r="I414" s="21">
        <v>69</v>
      </c>
    </row>
    <row r="415" spans="2:9" x14ac:dyDescent="0.3">
      <c r="B415" s="19">
        <v>233</v>
      </c>
      <c r="C415" s="20" t="s">
        <v>60</v>
      </c>
      <c r="D415" s="20" t="s">
        <v>404</v>
      </c>
      <c r="E415" s="20" t="s">
        <v>405</v>
      </c>
      <c r="F415" s="20" t="s">
        <v>668</v>
      </c>
      <c r="G415" s="20" t="s">
        <v>663</v>
      </c>
      <c r="H415" s="21">
        <v>164</v>
      </c>
      <c r="I415" s="21">
        <v>69</v>
      </c>
    </row>
    <row r="416" spans="2:9" x14ac:dyDescent="0.3">
      <c r="B416" s="19">
        <v>233</v>
      </c>
      <c r="C416" s="20" t="s">
        <v>60</v>
      </c>
      <c r="D416" s="20" t="s">
        <v>404</v>
      </c>
      <c r="E416" s="20" t="s">
        <v>405</v>
      </c>
      <c r="F416" s="20" t="s">
        <v>664</v>
      </c>
      <c r="G416" s="20" t="s">
        <v>652</v>
      </c>
      <c r="H416" s="21">
        <v>133</v>
      </c>
      <c r="I416" s="21">
        <v>69</v>
      </c>
    </row>
    <row r="417" spans="2:9" x14ac:dyDescent="0.3">
      <c r="B417" s="15">
        <v>234</v>
      </c>
      <c r="C417" s="16" t="s">
        <v>60</v>
      </c>
      <c r="D417" s="16" t="s">
        <v>391</v>
      </c>
      <c r="E417" s="16" t="s">
        <v>406</v>
      </c>
      <c r="F417" s="16" t="s">
        <v>645</v>
      </c>
      <c r="G417" s="16" t="s">
        <v>667</v>
      </c>
      <c r="H417" s="17">
        <v>110</v>
      </c>
      <c r="I417" s="17">
        <v>59</v>
      </c>
    </row>
    <row r="418" spans="2:9" x14ac:dyDescent="0.3">
      <c r="B418" s="15">
        <v>234</v>
      </c>
      <c r="C418" s="16" t="s">
        <v>60</v>
      </c>
      <c r="D418" s="16" t="s">
        <v>391</v>
      </c>
      <c r="E418" s="16" t="s">
        <v>406</v>
      </c>
      <c r="F418" s="16" t="s">
        <v>668</v>
      </c>
      <c r="G418" s="16" t="s">
        <v>663</v>
      </c>
      <c r="H418" s="17">
        <v>143</v>
      </c>
      <c r="I418" s="17">
        <v>59</v>
      </c>
    </row>
    <row r="419" spans="2:9" x14ac:dyDescent="0.3">
      <c r="B419" s="15">
        <v>234</v>
      </c>
      <c r="C419" s="16" t="s">
        <v>60</v>
      </c>
      <c r="D419" s="16" t="s">
        <v>391</v>
      </c>
      <c r="E419" s="16" t="s">
        <v>406</v>
      </c>
      <c r="F419" s="16" t="s">
        <v>664</v>
      </c>
      <c r="G419" s="16" t="s">
        <v>652</v>
      </c>
      <c r="H419" s="17">
        <v>110</v>
      </c>
      <c r="I419" s="17">
        <v>59</v>
      </c>
    </row>
    <row r="420" spans="2:9" x14ac:dyDescent="0.3">
      <c r="B420" s="19">
        <v>235</v>
      </c>
      <c r="C420" s="20" t="s">
        <v>60</v>
      </c>
      <c r="D420" s="20" t="s">
        <v>407</v>
      </c>
      <c r="E420" s="20" t="s">
        <v>408</v>
      </c>
      <c r="F420" s="20" t="s">
        <v>645</v>
      </c>
      <c r="G420" s="20" t="s">
        <v>657</v>
      </c>
      <c r="H420" s="21">
        <v>171</v>
      </c>
      <c r="I420" s="21">
        <v>64</v>
      </c>
    </row>
    <row r="421" spans="2:9" x14ac:dyDescent="0.3">
      <c r="B421" s="19">
        <v>235</v>
      </c>
      <c r="C421" s="20" t="s">
        <v>60</v>
      </c>
      <c r="D421" s="20" t="s">
        <v>407</v>
      </c>
      <c r="E421" s="20" t="s">
        <v>408</v>
      </c>
      <c r="F421" s="20" t="s">
        <v>658</v>
      </c>
      <c r="G421" s="20" t="s">
        <v>648</v>
      </c>
      <c r="H421" s="21">
        <v>136</v>
      </c>
      <c r="I421" s="21">
        <v>64</v>
      </c>
    </row>
    <row r="422" spans="2:9" x14ac:dyDescent="0.3">
      <c r="B422" s="19">
        <v>235</v>
      </c>
      <c r="C422" s="20" t="s">
        <v>60</v>
      </c>
      <c r="D422" s="20" t="s">
        <v>407</v>
      </c>
      <c r="E422" s="20" t="s">
        <v>408</v>
      </c>
      <c r="F422" s="20" t="s">
        <v>649</v>
      </c>
      <c r="G422" s="20" t="s">
        <v>652</v>
      </c>
      <c r="H422" s="21">
        <v>171</v>
      </c>
      <c r="I422" s="21">
        <v>64</v>
      </c>
    </row>
    <row r="423" spans="2:9" x14ac:dyDescent="0.3">
      <c r="B423" s="15">
        <v>236</v>
      </c>
      <c r="C423" s="16" t="s">
        <v>60</v>
      </c>
      <c r="D423" s="16" t="s">
        <v>409</v>
      </c>
      <c r="E423" s="16" t="s">
        <v>410</v>
      </c>
      <c r="F423" s="16" t="s">
        <v>644</v>
      </c>
      <c r="G423" s="16" t="s">
        <v>644</v>
      </c>
      <c r="H423" s="17">
        <v>146</v>
      </c>
      <c r="I423" s="17">
        <v>59</v>
      </c>
    </row>
    <row r="424" spans="2:9" x14ac:dyDescent="0.3">
      <c r="B424" s="19">
        <v>237</v>
      </c>
      <c r="C424" s="20" t="s">
        <v>60</v>
      </c>
      <c r="D424" s="20" t="s">
        <v>411</v>
      </c>
      <c r="E424" s="20" t="s">
        <v>412</v>
      </c>
      <c r="F424" s="20" t="s">
        <v>645</v>
      </c>
      <c r="G424" s="20" t="s">
        <v>646</v>
      </c>
      <c r="H424" s="21">
        <v>124</v>
      </c>
      <c r="I424" s="21">
        <v>64</v>
      </c>
    </row>
    <row r="425" spans="2:9" x14ac:dyDescent="0.3">
      <c r="B425" s="19">
        <v>237</v>
      </c>
      <c r="C425" s="20" t="s">
        <v>60</v>
      </c>
      <c r="D425" s="20" t="s">
        <v>411</v>
      </c>
      <c r="E425" s="20" t="s">
        <v>412</v>
      </c>
      <c r="F425" s="20" t="s">
        <v>647</v>
      </c>
      <c r="G425" s="20" t="s">
        <v>659</v>
      </c>
      <c r="H425" s="21">
        <v>111</v>
      </c>
      <c r="I425" s="21">
        <v>64</v>
      </c>
    </row>
    <row r="426" spans="2:9" x14ac:dyDescent="0.3">
      <c r="B426" s="19">
        <v>237</v>
      </c>
      <c r="C426" s="20" t="s">
        <v>60</v>
      </c>
      <c r="D426" s="20" t="s">
        <v>411</v>
      </c>
      <c r="E426" s="20" t="s">
        <v>412</v>
      </c>
      <c r="F426" s="20" t="s">
        <v>660</v>
      </c>
      <c r="G426" s="20" t="s">
        <v>652</v>
      </c>
      <c r="H426" s="21">
        <v>124</v>
      </c>
      <c r="I426" s="21">
        <v>64</v>
      </c>
    </row>
    <row r="427" spans="2:9" x14ac:dyDescent="0.3">
      <c r="B427" s="15">
        <v>238</v>
      </c>
      <c r="C427" s="16" t="s">
        <v>60</v>
      </c>
      <c r="D427" s="16" t="s">
        <v>413</v>
      </c>
      <c r="E427" s="16" t="s">
        <v>414</v>
      </c>
      <c r="F427" s="16" t="s">
        <v>645</v>
      </c>
      <c r="G427" s="16" t="s">
        <v>657</v>
      </c>
      <c r="H427" s="17">
        <v>154</v>
      </c>
      <c r="I427" s="17">
        <v>64</v>
      </c>
    </row>
    <row r="428" spans="2:9" x14ac:dyDescent="0.3">
      <c r="B428" s="15">
        <v>238</v>
      </c>
      <c r="C428" s="16" t="s">
        <v>60</v>
      </c>
      <c r="D428" s="16" t="s">
        <v>413</v>
      </c>
      <c r="E428" s="16" t="s">
        <v>414</v>
      </c>
      <c r="F428" s="16" t="s">
        <v>658</v>
      </c>
      <c r="G428" s="16" t="s">
        <v>667</v>
      </c>
      <c r="H428" s="17">
        <v>116</v>
      </c>
      <c r="I428" s="17">
        <v>64</v>
      </c>
    </row>
    <row r="429" spans="2:9" x14ac:dyDescent="0.3">
      <c r="B429" s="15">
        <v>238</v>
      </c>
      <c r="C429" s="16" t="s">
        <v>60</v>
      </c>
      <c r="D429" s="16" t="s">
        <v>413</v>
      </c>
      <c r="E429" s="16" t="s">
        <v>414</v>
      </c>
      <c r="F429" s="16" t="s">
        <v>668</v>
      </c>
      <c r="G429" s="16" t="s">
        <v>663</v>
      </c>
      <c r="H429" s="17">
        <v>184</v>
      </c>
      <c r="I429" s="17">
        <v>64</v>
      </c>
    </row>
    <row r="430" spans="2:9" x14ac:dyDescent="0.3">
      <c r="B430" s="15">
        <v>238</v>
      </c>
      <c r="C430" s="16" t="s">
        <v>60</v>
      </c>
      <c r="D430" s="16" t="s">
        <v>413</v>
      </c>
      <c r="E430" s="16" t="s">
        <v>414</v>
      </c>
      <c r="F430" s="16" t="s">
        <v>664</v>
      </c>
      <c r="G430" s="16" t="s">
        <v>652</v>
      </c>
      <c r="H430" s="17">
        <v>154</v>
      </c>
      <c r="I430" s="17">
        <v>64</v>
      </c>
    </row>
    <row r="431" spans="2:9" x14ac:dyDescent="0.3">
      <c r="B431" s="19">
        <v>241</v>
      </c>
      <c r="C431" s="20" t="s">
        <v>61</v>
      </c>
      <c r="D431" s="20" t="s">
        <v>415</v>
      </c>
      <c r="E431" s="20" t="s">
        <v>416</v>
      </c>
      <c r="F431" s="20" t="s">
        <v>644</v>
      </c>
      <c r="G431" s="20" t="s">
        <v>644</v>
      </c>
      <c r="H431" s="21">
        <v>102</v>
      </c>
      <c r="I431" s="21">
        <v>69</v>
      </c>
    </row>
    <row r="432" spans="2:9" x14ac:dyDescent="0.3">
      <c r="B432" s="15">
        <v>242</v>
      </c>
      <c r="C432" s="16" t="s">
        <v>61</v>
      </c>
      <c r="D432" s="16" t="s">
        <v>417</v>
      </c>
      <c r="E432" s="16" t="s">
        <v>418</v>
      </c>
      <c r="F432" s="16" t="s">
        <v>644</v>
      </c>
      <c r="G432" s="16" t="s">
        <v>644</v>
      </c>
      <c r="H432" s="17">
        <v>127</v>
      </c>
      <c r="I432" s="17">
        <v>69</v>
      </c>
    </row>
    <row r="433" spans="2:9" x14ac:dyDescent="0.3">
      <c r="B433" s="19">
        <v>243</v>
      </c>
      <c r="C433" s="20" t="s">
        <v>61</v>
      </c>
      <c r="D433" s="20" t="s">
        <v>419</v>
      </c>
      <c r="E433" s="20" t="s">
        <v>420</v>
      </c>
      <c r="F433" s="20" t="s">
        <v>644</v>
      </c>
      <c r="G433" s="20" t="s">
        <v>644</v>
      </c>
      <c r="H433" s="21">
        <v>116</v>
      </c>
      <c r="I433" s="21">
        <v>69</v>
      </c>
    </row>
    <row r="434" spans="2:9" x14ac:dyDescent="0.3">
      <c r="B434" s="15">
        <v>244</v>
      </c>
      <c r="C434" s="16" t="s">
        <v>61</v>
      </c>
      <c r="D434" s="16" t="s">
        <v>421</v>
      </c>
      <c r="E434" s="16" t="s">
        <v>422</v>
      </c>
      <c r="F434" s="16" t="s">
        <v>644</v>
      </c>
      <c r="G434" s="16" t="s">
        <v>644</v>
      </c>
      <c r="H434" s="17">
        <v>126</v>
      </c>
      <c r="I434" s="17">
        <v>69</v>
      </c>
    </row>
    <row r="435" spans="2:9" x14ac:dyDescent="0.3">
      <c r="B435" s="19">
        <v>246</v>
      </c>
      <c r="C435" s="20" t="s">
        <v>61</v>
      </c>
      <c r="D435" s="20" t="s">
        <v>423</v>
      </c>
      <c r="E435" s="20" t="s">
        <v>424</v>
      </c>
      <c r="F435" s="20" t="s">
        <v>644</v>
      </c>
      <c r="G435" s="20" t="s">
        <v>644</v>
      </c>
      <c r="H435" s="21">
        <v>147</v>
      </c>
      <c r="I435" s="21">
        <v>69</v>
      </c>
    </row>
    <row r="436" spans="2:9" x14ac:dyDescent="0.3">
      <c r="B436" s="15">
        <v>247</v>
      </c>
      <c r="C436" s="16" t="s">
        <v>61</v>
      </c>
      <c r="D436" s="16" t="s">
        <v>425</v>
      </c>
      <c r="E436" s="16" t="s">
        <v>426</v>
      </c>
      <c r="F436" s="16" t="s">
        <v>644</v>
      </c>
      <c r="G436" s="16" t="s">
        <v>644</v>
      </c>
      <c r="H436" s="17">
        <v>161</v>
      </c>
      <c r="I436" s="17">
        <v>69</v>
      </c>
    </row>
    <row r="437" spans="2:9" x14ac:dyDescent="0.3">
      <c r="B437" s="19">
        <v>249</v>
      </c>
      <c r="C437" s="20" t="s">
        <v>61</v>
      </c>
      <c r="D437" s="20" t="s">
        <v>427</v>
      </c>
      <c r="E437" s="20" t="s">
        <v>428</v>
      </c>
      <c r="F437" s="20" t="s">
        <v>644</v>
      </c>
      <c r="G437" s="20" t="s">
        <v>644</v>
      </c>
      <c r="H437" s="21">
        <v>137</v>
      </c>
      <c r="I437" s="21">
        <v>69</v>
      </c>
    </row>
    <row r="438" spans="2:9" x14ac:dyDescent="0.3">
      <c r="B438" s="15">
        <v>248</v>
      </c>
      <c r="C438" s="16" t="s">
        <v>61</v>
      </c>
      <c r="D438" s="16" t="s">
        <v>429</v>
      </c>
      <c r="E438" s="16" t="s">
        <v>429</v>
      </c>
      <c r="F438" s="16" t="s">
        <v>644</v>
      </c>
      <c r="G438" s="16" t="s">
        <v>644</v>
      </c>
      <c r="H438" s="17">
        <v>153</v>
      </c>
      <c r="I438" s="17">
        <v>64</v>
      </c>
    </row>
    <row r="439" spans="2:9" x14ac:dyDescent="0.3">
      <c r="B439" s="19">
        <v>250</v>
      </c>
      <c r="C439" s="20" t="s">
        <v>61</v>
      </c>
      <c r="D439" s="20" t="s">
        <v>430</v>
      </c>
      <c r="E439" s="20" t="s">
        <v>431</v>
      </c>
      <c r="F439" s="20" t="s">
        <v>644</v>
      </c>
      <c r="G439" s="20" t="s">
        <v>644</v>
      </c>
      <c r="H439" s="21">
        <v>126</v>
      </c>
      <c r="I439" s="21">
        <v>69</v>
      </c>
    </row>
    <row r="440" spans="2:9" x14ac:dyDescent="0.3">
      <c r="B440" s="15">
        <v>251</v>
      </c>
      <c r="C440" s="16" t="s">
        <v>61</v>
      </c>
      <c r="D440" s="16" t="s">
        <v>432</v>
      </c>
      <c r="E440" s="16" t="s">
        <v>433</v>
      </c>
      <c r="F440" s="16" t="s">
        <v>645</v>
      </c>
      <c r="G440" s="16" t="s">
        <v>667</v>
      </c>
      <c r="H440" s="17">
        <v>129</v>
      </c>
      <c r="I440" s="17">
        <v>69</v>
      </c>
    </row>
    <row r="441" spans="2:9" x14ac:dyDescent="0.3">
      <c r="B441" s="15">
        <v>251</v>
      </c>
      <c r="C441" s="16" t="s">
        <v>61</v>
      </c>
      <c r="D441" s="16" t="s">
        <v>432</v>
      </c>
      <c r="E441" s="16" t="s">
        <v>433</v>
      </c>
      <c r="F441" s="16" t="s">
        <v>668</v>
      </c>
      <c r="G441" s="16" t="s">
        <v>663</v>
      </c>
      <c r="H441" s="17">
        <v>181</v>
      </c>
      <c r="I441" s="17">
        <v>69</v>
      </c>
    </row>
    <row r="442" spans="2:9" x14ac:dyDescent="0.3">
      <c r="B442" s="15">
        <v>251</v>
      </c>
      <c r="C442" s="16" t="s">
        <v>61</v>
      </c>
      <c r="D442" s="16" t="s">
        <v>432</v>
      </c>
      <c r="E442" s="16" t="s">
        <v>433</v>
      </c>
      <c r="F442" s="16" t="s">
        <v>664</v>
      </c>
      <c r="G442" s="16" t="s">
        <v>652</v>
      </c>
      <c r="H442" s="17">
        <v>129</v>
      </c>
      <c r="I442" s="17">
        <v>69</v>
      </c>
    </row>
    <row r="443" spans="2:9" x14ac:dyDescent="0.3">
      <c r="B443" s="19">
        <v>252</v>
      </c>
      <c r="C443" s="20" t="s">
        <v>62</v>
      </c>
      <c r="D443" s="20" t="s">
        <v>434</v>
      </c>
      <c r="E443" s="20" t="s">
        <v>435</v>
      </c>
      <c r="F443" s="20" t="s">
        <v>644</v>
      </c>
      <c r="G443" s="20" t="s">
        <v>644</v>
      </c>
      <c r="H443" s="21">
        <v>121</v>
      </c>
      <c r="I443" s="21">
        <v>69</v>
      </c>
    </row>
    <row r="444" spans="2:9" x14ac:dyDescent="0.3">
      <c r="B444" s="15">
        <v>479</v>
      </c>
      <c r="C444" s="16" t="s">
        <v>62</v>
      </c>
      <c r="D444" s="16" t="s">
        <v>436</v>
      </c>
      <c r="E444" s="16" t="s">
        <v>437</v>
      </c>
      <c r="F444" s="16" t="s">
        <v>644</v>
      </c>
      <c r="G444" s="16" t="s">
        <v>644</v>
      </c>
      <c r="H444" s="17">
        <v>212</v>
      </c>
      <c r="I444" s="17">
        <v>64</v>
      </c>
    </row>
    <row r="445" spans="2:9" x14ac:dyDescent="0.3">
      <c r="B445" s="19">
        <v>254</v>
      </c>
      <c r="C445" s="20" t="s">
        <v>62</v>
      </c>
      <c r="D445" s="20" t="s">
        <v>438</v>
      </c>
      <c r="E445" s="20" t="s">
        <v>438</v>
      </c>
      <c r="F445" s="20" t="s">
        <v>645</v>
      </c>
      <c r="G445" s="20" t="s">
        <v>653</v>
      </c>
      <c r="H445" s="21">
        <v>141</v>
      </c>
      <c r="I445" s="21">
        <v>69</v>
      </c>
    </row>
    <row r="446" spans="2:9" x14ac:dyDescent="0.3">
      <c r="B446" s="19">
        <v>254</v>
      </c>
      <c r="C446" s="20" t="s">
        <v>62</v>
      </c>
      <c r="D446" s="20" t="s">
        <v>438</v>
      </c>
      <c r="E446" s="20" t="s">
        <v>438</v>
      </c>
      <c r="F446" s="20" t="s">
        <v>654</v>
      </c>
      <c r="G446" s="20" t="s">
        <v>646</v>
      </c>
      <c r="H446" s="21">
        <v>109</v>
      </c>
      <c r="I446" s="21">
        <v>69</v>
      </c>
    </row>
    <row r="447" spans="2:9" x14ac:dyDescent="0.3">
      <c r="B447" s="19">
        <v>254</v>
      </c>
      <c r="C447" s="20" t="s">
        <v>62</v>
      </c>
      <c r="D447" s="20" t="s">
        <v>438</v>
      </c>
      <c r="E447" s="20" t="s">
        <v>438</v>
      </c>
      <c r="F447" s="20" t="s">
        <v>647</v>
      </c>
      <c r="G447" s="20" t="s">
        <v>652</v>
      </c>
      <c r="H447" s="21">
        <v>141</v>
      </c>
      <c r="I447" s="21">
        <v>69</v>
      </c>
    </row>
    <row r="448" spans="2:9" x14ac:dyDescent="0.3">
      <c r="B448" s="15">
        <v>423</v>
      </c>
      <c r="C448" s="16" t="s">
        <v>62</v>
      </c>
      <c r="D448" s="16" t="s">
        <v>439</v>
      </c>
      <c r="E448" s="16" t="s">
        <v>439</v>
      </c>
      <c r="F448" s="16" t="s">
        <v>644</v>
      </c>
      <c r="G448" s="16" t="s">
        <v>644</v>
      </c>
      <c r="H448" s="17">
        <v>112</v>
      </c>
      <c r="I448" s="17">
        <v>64</v>
      </c>
    </row>
    <row r="449" spans="2:9" x14ac:dyDescent="0.3">
      <c r="B449" s="19">
        <v>255</v>
      </c>
      <c r="C449" s="20" t="s">
        <v>63</v>
      </c>
      <c r="D449" s="20" t="s">
        <v>440</v>
      </c>
      <c r="E449" s="20" t="s">
        <v>441</v>
      </c>
      <c r="F449" s="20" t="s">
        <v>645</v>
      </c>
      <c r="G449" s="20" t="s">
        <v>667</v>
      </c>
      <c r="H449" s="21">
        <v>114</v>
      </c>
      <c r="I449" s="21">
        <v>69</v>
      </c>
    </row>
    <row r="450" spans="2:9" x14ac:dyDescent="0.3">
      <c r="B450" s="19">
        <v>255</v>
      </c>
      <c r="C450" s="20" t="s">
        <v>63</v>
      </c>
      <c r="D450" s="20" t="s">
        <v>440</v>
      </c>
      <c r="E450" s="20" t="s">
        <v>441</v>
      </c>
      <c r="F450" s="20" t="s">
        <v>668</v>
      </c>
      <c r="G450" s="20" t="s">
        <v>663</v>
      </c>
      <c r="H450" s="21">
        <v>150</v>
      </c>
      <c r="I450" s="21">
        <v>69</v>
      </c>
    </row>
    <row r="451" spans="2:9" x14ac:dyDescent="0.3">
      <c r="B451" s="19">
        <v>255</v>
      </c>
      <c r="C451" s="20" t="s">
        <v>63</v>
      </c>
      <c r="D451" s="20" t="s">
        <v>440</v>
      </c>
      <c r="E451" s="20" t="s">
        <v>441</v>
      </c>
      <c r="F451" s="20" t="s">
        <v>664</v>
      </c>
      <c r="G451" s="20" t="s">
        <v>652</v>
      </c>
      <c r="H451" s="21">
        <v>114</v>
      </c>
      <c r="I451" s="21">
        <v>69</v>
      </c>
    </row>
    <row r="452" spans="2:9" x14ac:dyDescent="0.3">
      <c r="B452" s="15">
        <v>256</v>
      </c>
      <c r="C452" s="16" t="s">
        <v>63</v>
      </c>
      <c r="D452" s="16" t="s">
        <v>442</v>
      </c>
      <c r="E452" s="16" t="s">
        <v>443</v>
      </c>
      <c r="F452" s="16" t="s">
        <v>644</v>
      </c>
      <c r="G452" s="16" t="s">
        <v>644</v>
      </c>
      <c r="H452" s="17">
        <v>120</v>
      </c>
      <c r="I452" s="17">
        <v>69</v>
      </c>
    </row>
    <row r="453" spans="2:9" x14ac:dyDescent="0.3">
      <c r="B453" s="19">
        <v>258</v>
      </c>
      <c r="C453" s="20" t="s">
        <v>64</v>
      </c>
      <c r="D453" s="20" t="s">
        <v>444</v>
      </c>
      <c r="E453" s="20" t="s">
        <v>444</v>
      </c>
      <c r="F453" s="20" t="s">
        <v>644</v>
      </c>
      <c r="G453" s="20" t="s">
        <v>644</v>
      </c>
      <c r="H453" s="21">
        <v>114</v>
      </c>
      <c r="I453" s="21">
        <v>69</v>
      </c>
    </row>
    <row r="454" spans="2:9" x14ac:dyDescent="0.3">
      <c r="B454" s="15">
        <v>269</v>
      </c>
      <c r="C454" s="16" t="s">
        <v>64</v>
      </c>
      <c r="D454" s="16" t="s">
        <v>445</v>
      </c>
      <c r="E454" s="16" t="s">
        <v>446</v>
      </c>
      <c r="F454" s="16" t="s">
        <v>644</v>
      </c>
      <c r="G454" s="16" t="s">
        <v>644</v>
      </c>
      <c r="H454" s="17">
        <v>101</v>
      </c>
      <c r="I454" s="17">
        <v>64</v>
      </c>
    </row>
    <row r="455" spans="2:9" x14ac:dyDescent="0.3">
      <c r="B455" s="19">
        <v>260</v>
      </c>
      <c r="C455" s="20" t="s">
        <v>64</v>
      </c>
      <c r="D455" s="20" t="s">
        <v>447</v>
      </c>
      <c r="E455" s="20" t="s">
        <v>448</v>
      </c>
      <c r="F455" s="20" t="s">
        <v>644</v>
      </c>
      <c r="G455" s="20" t="s">
        <v>644</v>
      </c>
      <c r="H455" s="21">
        <v>106</v>
      </c>
      <c r="I455" s="21">
        <v>69</v>
      </c>
    </row>
    <row r="456" spans="2:9" x14ac:dyDescent="0.3">
      <c r="B456" s="15">
        <v>261</v>
      </c>
      <c r="C456" s="16" t="s">
        <v>64</v>
      </c>
      <c r="D456" s="16" t="s">
        <v>449</v>
      </c>
      <c r="E456" s="16" t="s">
        <v>450</v>
      </c>
      <c r="F456" s="16" t="s">
        <v>644</v>
      </c>
      <c r="G456" s="16" t="s">
        <v>644</v>
      </c>
      <c r="H456" s="17">
        <v>150</v>
      </c>
      <c r="I456" s="17">
        <v>74</v>
      </c>
    </row>
    <row r="457" spans="2:9" x14ac:dyDescent="0.3">
      <c r="B457" s="19">
        <v>262</v>
      </c>
      <c r="C457" s="20" t="s">
        <v>64</v>
      </c>
      <c r="D457" s="20" t="s">
        <v>451</v>
      </c>
      <c r="E457" s="20" t="s">
        <v>452</v>
      </c>
      <c r="F457" s="20" t="s">
        <v>645</v>
      </c>
      <c r="G457" s="20" t="s">
        <v>667</v>
      </c>
      <c r="H457" s="21">
        <v>119</v>
      </c>
      <c r="I457" s="21">
        <v>69</v>
      </c>
    </row>
    <row r="458" spans="2:9" x14ac:dyDescent="0.3">
      <c r="B458" s="19">
        <v>262</v>
      </c>
      <c r="C458" s="20" t="s">
        <v>64</v>
      </c>
      <c r="D458" s="20" t="s">
        <v>451</v>
      </c>
      <c r="E458" s="20" t="s">
        <v>452</v>
      </c>
      <c r="F458" s="20" t="s">
        <v>668</v>
      </c>
      <c r="G458" s="20" t="s">
        <v>663</v>
      </c>
      <c r="H458" s="21">
        <v>198</v>
      </c>
      <c r="I458" s="21">
        <v>69</v>
      </c>
    </row>
    <row r="459" spans="2:9" x14ac:dyDescent="0.3">
      <c r="B459" s="19">
        <v>262</v>
      </c>
      <c r="C459" s="20" t="s">
        <v>64</v>
      </c>
      <c r="D459" s="20" t="s">
        <v>451</v>
      </c>
      <c r="E459" s="20" t="s">
        <v>452</v>
      </c>
      <c r="F459" s="20" t="s">
        <v>664</v>
      </c>
      <c r="G459" s="20" t="s">
        <v>652</v>
      </c>
      <c r="H459" s="21">
        <v>119</v>
      </c>
      <c r="I459" s="21">
        <v>69</v>
      </c>
    </row>
    <row r="460" spans="2:9" x14ac:dyDescent="0.3">
      <c r="B460" s="15">
        <v>277</v>
      </c>
      <c r="C460" s="16" t="s">
        <v>64</v>
      </c>
      <c r="D460" s="16" t="s">
        <v>453</v>
      </c>
      <c r="E460" s="16" t="s">
        <v>454</v>
      </c>
      <c r="F460" s="16" t="s">
        <v>645</v>
      </c>
      <c r="G460" s="16" t="s">
        <v>665</v>
      </c>
      <c r="H460" s="17">
        <v>134</v>
      </c>
      <c r="I460" s="17">
        <v>74</v>
      </c>
    </row>
    <row r="461" spans="2:9" x14ac:dyDescent="0.3">
      <c r="B461" s="15">
        <v>277</v>
      </c>
      <c r="C461" s="16" t="s">
        <v>64</v>
      </c>
      <c r="D461" s="16" t="s">
        <v>453</v>
      </c>
      <c r="E461" s="16" t="s">
        <v>454</v>
      </c>
      <c r="F461" s="16" t="s">
        <v>666</v>
      </c>
      <c r="G461" s="16" t="s">
        <v>661</v>
      </c>
      <c r="H461" s="17">
        <v>106</v>
      </c>
      <c r="I461" s="17">
        <v>74</v>
      </c>
    </row>
    <row r="462" spans="2:9" x14ac:dyDescent="0.3">
      <c r="B462" s="15">
        <v>277</v>
      </c>
      <c r="C462" s="16" t="s">
        <v>64</v>
      </c>
      <c r="D462" s="16" t="s">
        <v>453</v>
      </c>
      <c r="E462" s="16" t="s">
        <v>454</v>
      </c>
      <c r="F462" s="16" t="s">
        <v>662</v>
      </c>
      <c r="G462" s="16" t="s">
        <v>652</v>
      </c>
      <c r="H462" s="17">
        <v>134</v>
      </c>
      <c r="I462" s="17">
        <v>74</v>
      </c>
    </row>
    <row r="463" spans="2:9" x14ac:dyDescent="0.3">
      <c r="B463" s="19">
        <v>264</v>
      </c>
      <c r="C463" s="20" t="s">
        <v>64</v>
      </c>
      <c r="D463" s="20" t="s">
        <v>455</v>
      </c>
      <c r="E463" s="20" t="s">
        <v>456</v>
      </c>
      <c r="F463" s="20" t="s">
        <v>644</v>
      </c>
      <c r="G463" s="20" t="s">
        <v>644</v>
      </c>
      <c r="H463" s="21">
        <v>119</v>
      </c>
      <c r="I463" s="21">
        <v>69</v>
      </c>
    </row>
    <row r="464" spans="2:9" x14ac:dyDescent="0.3">
      <c r="B464" s="15">
        <v>265</v>
      </c>
      <c r="C464" s="16" t="s">
        <v>64</v>
      </c>
      <c r="D464" s="16" t="s">
        <v>457</v>
      </c>
      <c r="E464" s="16" t="s">
        <v>294</v>
      </c>
      <c r="F464" s="16" t="s">
        <v>645</v>
      </c>
      <c r="G464" s="16" t="s">
        <v>646</v>
      </c>
      <c r="H464" s="17">
        <v>145</v>
      </c>
      <c r="I464" s="17">
        <v>79</v>
      </c>
    </row>
    <row r="465" spans="2:9" x14ac:dyDescent="0.3">
      <c r="B465" s="15">
        <v>265</v>
      </c>
      <c r="C465" s="16" t="s">
        <v>64</v>
      </c>
      <c r="D465" s="16" t="s">
        <v>457</v>
      </c>
      <c r="E465" s="16" t="s">
        <v>294</v>
      </c>
      <c r="F465" s="16" t="s">
        <v>647</v>
      </c>
      <c r="G465" s="16" t="s">
        <v>667</v>
      </c>
      <c r="H465" s="17">
        <v>123</v>
      </c>
      <c r="I465" s="17">
        <v>79</v>
      </c>
    </row>
    <row r="466" spans="2:9" x14ac:dyDescent="0.3">
      <c r="B466" s="15">
        <v>265</v>
      </c>
      <c r="C466" s="16" t="s">
        <v>64</v>
      </c>
      <c r="D466" s="16" t="s">
        <v>457</v>
      </c>
      <c r="E466" s="16" t="s">
        <v>294</v>
      </c>
      <c r="F466" s="16" t="s">
        <v>668</v>
      </c>
      <c r="G466" s="16" t="s">
        <v>663</v>
      </c>
      <c r="H466" s="17">
        <v>207</v>
      </c>
      <c r="I466" s="17">
        <v>79</v>
      </c>
    </row>
    <row r="467" spans="2:9" x14ac:dyDescent="0.3">
      <c r="B467" s="15">
        <v>265</v>
      </c>
      <c r="C467" s="16" t="s">
        <v>64</v>
      </c>
      <c r="D467" s="16" t="s">
        <v>457</v>
      </c>
      <c r="E467" s="16" t="s">
        <v>294</v>
      </c>
      <c r="F467" s="16" t="s">
        <v>664</v>
      </c>
      <c r="G467" s="16" t="s">
        <v>652</v>
      </c>
      <c r="H467" s="17">
        <v>145</v>
      </c>
      <c r="I467" s="17">
        <v>79</v>
      </c>
    </row>
    <row r="468" spans="2:9" x14ac:dyDescent="0.3">
      <c r="B468" s="19">
        <v>266</v>
      </c>
      <c r="C468" s="20" t="s">
        <v>64</v>
      </c>
      <c r="D468" s="20" t="s">
        <v>458</v>
      </c>
      <c r="E468" s="20" t="s">
        <v>459</v>
      </c>
      <c r="F468" s="20" t="s">
        <v>645</v>
      </c>
      <c r="G468" s="20" t="s">
        <v>653</v>
      </c>
      <c r="H468" s="21">
        <v>286</v>
      </c>
      <c r="I468" s="21">
        <v>79</v>
      </c>
    </row>
    <row r="469" spans="2:9" x14ac:dyDescent="0.3">
      <c r="B469" s="19">
        <v>266</v>
      </c>
      <c r="C469" s="20" t="s">
        <v>64</v>
      </c>
      <c r="D469" s="20" t="s">
        <v>458</v>
      </c>
      <c r="E469" s="20" t="s">
        <v>459</v>
      </c>
      <c r="F469" s="20" t="s">
        <v>654</v>
      </c>
      <c r="G469" s="20" t="s">
        <v>646</v>
      </c>
      <c r="H469" s="21">
        <v>159</v>
      </c>
      <c r="I469" s="21">
        <v>79</v>
      </c>
    </row>
    <row r="470" spans="2:9" x14ac:dyDescent="0.3">
      <c r="B470" s="19">
        <v>266</v>
      </c>
      <c r="C470" s="20" t="s">
        <v>64</v>
      </c>
      <c r="D470" s="20" t="s">
        <v>458</v>
      </c>
      <c r="E470" s="20" t="s">
        <v>459</v>
      </c>
      <c r="F470" s="20" t="s">
        <v>647</v>
      </c>
      <c r="G470" s="20" t="s">
        <v>667</v>
      </c>
      <c r="H470" s="21">
        <v>258</v>
      </c>
      <c r="I470" s="21">
        <v>79</v>
      </c>
    </row>
    <row r="471" spans="2:9" x14ac:dyDescent="0.3">
      <c r="B471" s="19">
        <v>266</v>
      </c>
      <c r="C471" s="20" t="s">
        <v>64</v>
      </c>
      <c r="D471" s="20" t="s">
        <v>458</v>
      </c>
      <c r="E471" s="20" t="s">
        <v>459</v>
      </c>
      <c r="F471" s="20" t="s">
        <v>668</v>
      </c>
      <c r="G471" s="20" t="s">
        <v>663</v>
      </c>
      <c r="H471" s="21">
        <v>220</v>
      </c>
      <c r="I471" s="21">
        <v>79</v>
      </c>
    </row>
    <row r="472" spans="2:9" x14ac:dyDescent="0.3">
      <c r="B472" s="19">
        <v>266</v>
      </c>
      <c r="C472" s="20" t="s">
        <v>64</v>
      </c>
      <c r="D472" s="20" t="s">
        <v>458</v>
      </c>
      <c r="E472" s="20" t="s">
        <v>459</v>
      </c>
      <c r="F472" s="20" t="s">
        <v>664</v>
      </c>
      <c r="G472" s="20" t="s">
        <v>652</v>
      </c>
      <c r="H472" s="21">
        <v>286</v>
      </c>
      <c r="I472" s="21">
        <v>79</v>
      </c>
    </row>
    <row r="473" spans="2:9" x14ac:dyDescent="0.3">
      <c r="B473" s="15">
        <v>267</v>
      </c>
      <c r="C473" s="16" t="s">
        <v>64</v>
      </c>
      <c r="D473" s="16" t="s">
        <v>460</v>
      </c>
      <c r="E473" s="16" t="s">
        <v>461</v>
      </c>
      <c r="F473" s="16" t="s">
        <v>645</v>
      </c>
      <c r="G473" s="16" t="s">
        <v>648</v>
      </c>
      <c r="H473" s="17">
        <v>98</v>
      </c>
      <c r="I473" s="17">
        <v>69</v>
      </c>
    </row>
    <row r="474" spans="2:9" x14ac:dyDescent="0.3">
      <c r="B474" s="15">
        <v>267</v>
      </c>
      <c r="C474" s="16" t="s">
        <v>64</v>
      </c>
      <c r="D474" s="16" t="s">
        <v>460</v>
      </c>
      <c r="E474" s="16" t="s">
        <v>461</v>
      </c>
      <c r="F474" s="16" t="s">
        <v>649</v>
      </c>
      <c r="G474" s="16" t="s">
        <v>663</v>
      </c>
      <c r="H474" s="17">
        <v>133</v>
      </c>
      <c r="I474" s="17">
        <v>69</v>
      </c>
    </row>
    <row r="475" spans="2:9" x14ac:dyDescent="0.3">
      <c r="B475" s="15">
        <v>267</v>
      </c>
      <c r="C475" s="16" t="s">
        <v>64</v>
      </c>
      <c r="D475" s="16" t="s">
        <v>460</v>
      </c>
      <c r="E475" s="16" t="s">
        <v>461</v>
      </c>
      <c r="F475" s="16" t="s">
        <v>664</v>
      </c>
      <c r="G475" s="16" t="s">
        <v>652</v>
      </c>
      <c r="H475" s="17">
        <v>98</v>
      </c>
      <c r="I475" s="17">
        <v>69</v>
      </c>
    </row>
    <row r="476" spans="2:9" x14ac:dyDescent="0.3">
      <c r="B476" s="19">
        <v>268</v>
      </c>
      <c r="C476" s="20" t="s">
        <v>64</v>
      </c>
      <c r="D476" s="20" t="s">
        <v>462</v>
      </c>
      <c r="E476" s="20" t="s">
        <v>463</v>
      </c>
      <c r="F476" s="20" t="s">
        <v>644</v>
      </c>
      <c r="G476" s="20" t="s">
        <v>644</v>
      </c>
      <c r="H476" s="21">
        <v>117</v>
      </c>
      <c r="I476" s="21">
        <v>69</v>
      </c>
    </row>
    <row r="477" spans="2:9" x14ac:dyDescent="0.3">
      <c r="B477" s="15">
        <v>270</v>
      </c>
      <c r="C477" s="16" t="s">
        <v>64</v>
      </c>
      <c r="D477" s="16" t="s">
        <v>464</v>
      </c>
      <c r="E477" s="16" t="s">
        <v>465</v>
      </c>
      <c r="F477" s="16" t="s">
        <v>644</v>
      </c>
      <c r="G477" s="16" t="s">
        <v>644</v>
      </c>
      <c r="H477" s="17">
        <v>108</v>
      </c>
      <c r="I477" s="17">
        <v>69</v>
      </c>
    </row>
    <row r="478" spans="2:9" x14ac:dyDescent="0.3">
      <c r="B478" s="19">
        <v>271</v>
      </c>
      <c r="C478" s="20" t="s">
        <v>64</v>
      </c>
      <c r="D478" s="20" t="s">
        <v>466</v>
      </c>
      <c r="E478" s="20" t="s">
        <v>467</v>
      </c>
      <c r="F478" s="20" t="s">
        <v>644</v>
      </c>
      <c r="G478" s="20" t="s">
        <v>644</v>
      </c>
      <c r="H478" s="21">
        <v>147</v>
      </c>
      <c r="I478" s="21">
        <v>69</v>
      </c>
    </row>
    <row r="479" spans="2:9" x14ac:dyDescent="0.3">
      <c r="B479" s="15">
        <v>272</v>
      </c>
      <c r="C479" s="16" t="s">
        <v>64</v>
      </c>
      <c r="D479" s="16" t="s">
        <v>367</v>
      </c>
      <c r="E479" s="16" t="s">
        <v>214</v>
      </c>
      <c r="F479" s="16" t="s">
        <v>644</v>
      </c>
      <c r="G479" s="16" t="s">
        <v>644</v>
      </c>
      <c r="H479" s="17">
        <v>114</v>
      </c>
      <c r="I479" s="17">
        <v>69</v>
      </c>
    </row>
    <row r="480" spans="2:9" x14ac:dyDescent="0.3">
      <c r="B480" s="19">
        <v>273</v>
      </c>
      <c r="C480" s="20" t="s">
        <v>64</v>
      </c>
      <c r="D480" s="20" t="s">
        <v>468</v>
      </c>
      <c r="E480" s="20" t="s">
        <v>469</v>
      </c>
      <c r="F480" s="20" t="s">
        <v>645</v>
      </c>
      <c r="G480" s="20" t="s">
        <v>667</v>
      </c>
      <c r="H480" s="21">
        <v>116</v>
      </c>
      <c r="I480" s="21">
        <v>64</v>
      </c>
    </row>
    <row r="481" spans="2:9" x14ac:dyDescent="0.3">
      <c r="B481" s="19">
        <v>273</v>
      </c>
      <c r="C481" s="20" t="s">
        <v>64</v>
      </c>
      <c r="D481" s="20" t="s">
        <v>468</v>
      </c>
      <c r="E481" s="20" t="s">
        <v>469</v>
      </c>
      <c r="F481" s="20" t="s">
        <v>668</v>
      </c>
      <c r="G481" s="20" t="s">
        <v>663</v>
      </c>
      <c r="H481" s="21">
        <v>183</v>
      </c>
      <c r="I481" s="21">
        <v>64</v>
      </c>
    </row>
    <row r="482" spans="2:9" x14ac:dyDescent="0.3">
      <c r="B482" s="19">
        <v>273</v>
      </c>
      <c r="C482" s="20" t="s">
        <v>64</v>
      </c>
      <c r="D482" s="20" t="s">
        <v>468</v>
      </c>
      <c r="E482" s="20" t="s">
        <v>469</v>
      </c>
      <c r="F482" s="20" t="s">
        <v>664</v>
      </c>
      <c r="G482" s="20" t="s">
        <v>652</v>
      </c>
      <c r="H482" s="21">
        <v>116</v>
      </c>
      <c r="I482" s="21">
        <v>64</v>
      </c>
    </row>
    <row r="483" spans="2:9" x14ac:dyDescent="0.3">
      <c r="B483" s="15">
        <v>274</v>
      </c>
      <c r="C483" s="16" t="s">
        <v>64</v>
      </c>
      <c r="D483" s="16" t="s">
        <v>470</v>
      </c>
      <c r="E483" s="16" t="s">
        <v>471</v>
      </c>
      <c r="F483" s="16" t="s">
        <v>644</v>
      </c>
      <c r="G483" s="16" t="s">
        <v>644</v>
      </c>
      <c r="H483" s="17">
        <v>101</v>
      </c>
      <c r="I483" s="17">
        <v>64</v>
      </c>
    </row>
    <row r="484" spans="2:9" x14ac:dyDescent="0.3">
      <c r="B484" s="19">
        <v>275</v>
      </c>
      <c r="C484" s="20" t="s">
        <v>64</v>
      </c>
      <c r="D484" s="20" t="s">
        <v>472</v>
      </c>
      <c r="E484" s="20" t="s">
        <v>473</v>
      </c>
      <c r="F484" s="20" t="s">
        <v>644</v>
      </c>
      <c r="G484" s="20" t="s">
        <v>644</v>
      </c>
      <c r="H484" s="21">
        <v>142</v>
      </c>
      <c r="I484" s="21">
        <v>74</v>
      </c>
    </row>
    <row r="485" spans="2:9" x14ac:dyDescent="0.3">
      <c r="B485" s="15">
        <v>276</v>
      </c>
      <c r="C485" s="16" t="s">
        <v>64</v>
      </c>
      <c r="D485" s="16" t="s">
        <v>474</v>
      </c>
      <c r="E485" s="16" t="s">
        <v>475</v>
      </c>
      <c r="F485" s="16" t="s">
        <v>644</v>
      </c>
      <c r="G485" s="16" t="s">
        <v>644</v>
      </c>
      <c r="H485" s="17">
        <v>108</v>
      </c>
      <c r="I485" s="17">
        <v>64</v>
      </c>
    </row>
    <row r="486" spans="2:9" x14ac:dyDescent="0.3">
      <c r="B486" s="19">
        <v>278</v>
      </c>
      <c r="C486" s="20" t="s">
        <v>64</v>
      </c>
      <c r="D486" s="20" t="s">
        <v>476</v>
      </c>
      <c r="E486" s="20" t="s">
        <v>220</v>
      </c>
      <c r="F486" s="20" t="s">
        <v>644</v>
      </c>
      <c r="G486" s="20" t="s">
        <v>644</v>
      </c>
      <c r="H486" s="21">
        <v>118</v>
      </c>
      <c r="I486" s="21">
        <v>64</v>
      </c>
    </row>
    <row r="487" spans="2:9" x14ac:dyDescent="0.3">
      <c r="B487" s="15">
        <v>279</v>
      </c>
      <c r="C487" s="16" t="s">
        <v>65</v>
      </c>
      <c r="D487" s="16" t="s">
        <v>477</v>
      </c>
      <c r="E487" s="16" t="s">
        <v>179</v>
      </c>
      <c r="F487" s="16" t="s">
        <v>644</v>
      </c>
      <c r="G487" s="16" t="s">
        <v>644</v>
      </c>
      <c r="H487" s="17">
        <v>99</v>
      </c>
      <c r="I487" s="17">
        <v>64</v>
      </c>
    </row>
    <row r="488" spans="2:9" x14ac:dyDescent="0.3">
      <c r="B488" s="19">
        <v>281</v>
      </c>
      <c r="C488" s="20" t="s">
        <v>65</v>
      </c>
      <c r="D488" s="20" t="s">
        <v>478</v>
      </c>
      <c r="E488" s="20" t="s">
        <v>479</v>
      </c>
      <c r="F488" s="20" t="s">
        <v>645</v>
      </c>
      <c r="G488" s="20" t="s">
        <v>667</v>
      </c>
      <c r="H488" s="21">
        <v>98</v>
      </c>
      <c r="I488" s="21">
        <v>64</v>
      </c>
    </row>
    <row r="489" spans="2:9" x14ac:dyDescent="0.3">
      <c r="B489" s="19">
        <v>281</v>
      </c>
      <c r="C489" s="20" t="s">
        <v>65</v>
      </c>
      <c r="D489" s="20" t="s">
        <v>478</v>
      </c>
      <c r="E489" s="20" t="s">
        <v>479</v>
      </c>
      <c r="F489" s="20" t="s">
        <v>668</v>
      </c>
      <c r="G489" s="20" t="s">
        <v>663</v>
      </c>
      <c r="H489" s="21">
        <v>114</v>
      </c>
      <c r="I489" s="21">
        <v>64</v>
      </c>
    </row>
    <row r="490" spans="2:9" x14ac:dyDescent="0.3">
      <c r="B490" s="19">
        <v>281</v>
      </c>
      <c r="C490" s="20" t="s">
        <v>65</v>
      </c>
      <c r="D490" s="20" t="s">
        <v>478</v>
      </c>
      <c r="E490" s="20" t="s">
        <v>479</v>
      </c>
      <c r="F490" s="20" t="s">
        <v>664</v>
      </c>
      <c r="G490" s="20" t="s">
        <v>652</v>
      </c>
      <c r="H490" s="21">
        <v>98</v>
      </c>
      <c r="I490" s="21">
        <v>64</v>
      </c>
    </row>
    <row r="491" spans="2:9" x14ac:dyDescent="0.3">
      <c r="B491" s="15">
        <v>282</v>
      </c>
      <c r="C491" s="16" t="s">
        <v>65</v>
      </c>
      <c r="D491" s="16" t="s">
        <v>480</v>
      </c>
      <c r="E491" s="16" t="s">
        <v>481</v>
      </c>
      <c r="F491" s="16" t="s">
        <v>644</v>
      </c>
      <c r="G491" s="16" t="s">
        <v>644</v>
      </c>
      <c r="H491" s="17">
        <v>151</v>
      </c>
      <c r="I491" s="17">
        <v>74</v>
      </c>
    </row>
    <row r="492" spans="2:9" x14ac:dyDescent="0.3">
      <c r="B492" s="19">
        <v>283</v>
      </c>
      <c r="C492" s="20" t="s">
        <v>65</v>
      </c>
      <c r="D492" s="20" t="s">
        <v>482</v>
      </c>
      <c r="E492" s="20" t="s">
        <v>483</v>
      </c>
      <c r="F492" s="20" t="s">
        <v>644</v>
      </c>
      <c r="G492" s="20" t="s">
        <v>644</v>
      </c>
      <c r="H492" s="21">
        <v>137</v>
      </c>
      <c r="I492" s="21">
        <v>69</v>
      </c>
    </row>
    <row r="493" spans="2:9" x14ac:dyDescent="0.3">
      <c r="B493" s="15">
        <v>284</v>
      </c>
      <c r="C493" s="16" t="s">
        <v>65</v>
      </c>
      <c r="D493" s="16" t="s">
        <v>484</v>
      </c>
      <c r="E493" s="16" t="s">
        <v>485</v>
      </c>
      <c r="F493" s="16" t="s">
        <v>644</v>
      </c>
      <c r="G493" s="16" t="s">
        <v>644</v>
      </c>
      <c r="H493" s="17">
        <v>122</v>
      </c>
      <c r="I493" s="17">
        <v>64</v>
      </c>
    </row>
    <row r="494" spans="2:9" x14ac:dyDescent="0.3">
      <c r="B494" s="19">
        <v>285</v>
      </c>
      <c r="C494" s="20" t="s">
        <v>65</v>
      </c>
      <c r="D494" s="20" t="s">
        <v>486</v>
      </c>
      <c r="E494" s="20" t="s">
        <v>487</v>
      </c>
      <c r="F494" s="20" t="s">
        <v>644</v>
      </c>
      <c r="G494" s="20" t="s">
        <v>644</v>
      </c>
      <c r="H494" s="21">
        <v>109</v>
      </c>
      <c r="I494" s="21">
        <v>64</v>
      </c>
    </row>
    <row r="495" spans="2:9" x14ac:dyDescent="0.3">
      <c r="B495" s="15">
        <v>287</v>
      </c>
      <c r="C495" s="16" t="s">
        <v>65</v>
      </c>
      <c r="D495" s="16" t="s">
        <v>488</v>
      </c>
      <c r="E495" s="16" t="s">
        <v>489</v>
      </c>
      <c r="F495" s="16" t="s">
        <v>644</v>
      </c>
      <c r="G495" s="16" t="s">
        <v>644</v>
      </c>
      <c r="H495" s="17">
        <v>117</v>
      </c>
      <c r="I495" s="17">
        <v>59</v>
      </c>
    </row>
    <row r="496" spans="2:9" x14ac:dyDescent="0.3">
      <c r="B496" s="19">
        <v>289</v>
      </c>
      <c r="C496" s="20" t="s">
        <v>65</v>
      </c>
      <c r="D496" s="20" t="s">
        <v>490</v>
      </c>
      <c r="E496" s="20" t="s">
        <v>273</v>
      </c>
      <c r="F496" s="20" t="s">
        <v>644</v>
      </c>
      <c r="G496" s="20" t="s">
        <v>644</v>
      </c>
      <c r="H496" s="21">
        <v>105</v>
      </c>
      <c r="I496" s="21">
        <v>59</v>
      </c>
    </row>
    <row r="497" spans="2:9" x14ac:dyDescent="0.3">
      <c r="B497" s="15">
        <v>280</v>
      </c>
      <c r="C497" s="16" t="s">
        <v>65</v>
      </c>
      <c r="D497" s="16" t="s">
        <v>491</v>
      </c>
      <c r="E497" s="16" t="s">
        <v>448</v>
      </c>
      <c r="F497" s="16" t="s">
        <v>645</v>
      </c>
      <c r="G497" s="16" t="s">
        <v>646</v>
      </c>
      <c r="H497" s="17">
        <v>111</v>
      </c>
      <c r="I497" s="17">
        <v>64</v>
      </c>
    </row>
    <row r="498" spans="2:9" x14ac:dyDescent="0.3">
      <c r="B498" s="15">
        <v>280</v>
      </c>
      <c r="C498" s="16" t="s">
        <v>65</v>
      </c>
      <c r="D498" s="16" t="s">
        <v>491</v>
      </c>
      <c r="E498" s="16" t="s">
        <v>448</v>
      </c>
      <c r="F498" s="16" t="s">
        <v>647</v>
      </c>
      <c r="G498" s="16" t="s">
        <v>663</v>
      </c>
      <c r="H498" s="17">
        <v>152</v>
      </c>
      <c r="I498" s="17">
        <v>64</v>
      </c>
    </row>
    <row r="499" spans="2:9" x14ac:dyDescent="0.3">
      <c r="B499" s="15">
        <v>280</v>
      </c>
      <c r="C499" s="16" t="s">
        <v>65</v>
      </c>
      <c r="D499" s="16" t="s">
        <v>491</v>
      </c>
      <c r="E499" s="16" t="s">
        <v>448</v>
      </c>
      <c r="F499" s="16" t="s">
        <v>664</v>
      </c>
      <c r="G499" s="16" t="s">
        <v>652</v>
      </c>
      <c r="H499" s="17">
        <v>111</v>
      </c>
      <c r="I499" s="17">
        <v>64</v>
      </c>
    </row>
    <row r="500" spans="2:9" x14ac:dyDescent="0.3">
      <c r="B500" s="19">
        <v>291</v>
      </c>
      <c r="C500" s="20" t="s">
        <v>65</v>
      </c>
      <c r="D500" s="20" t="s">
        <v>492</v>
      </c>
      <c r="E500" s="20" t="s">
        <v>341</v>
      </c>
      <c r="F500" s="20" t="s">
        <v>644</v>
      </c>
      <c r="G500" s="20" t="s">
        <v>644</v>
      </c>
      <c r="H500" s="21">
        <v>101</v>
      </c>
      <c r="I500" s="21">
        <v>59</v>
      </c>
    </row>
    <row r="501" spans="2:9" x14ac:dyDescent="0.3">
      <c r="B501" s="15">
        <v>295</v>
      </c>
      <c r="C501" s="16" t="s">
        <v>66</v>
      </c>
      <c r="D501" s="16" t="s">
        <v>493</v>
      </c>
      <c r="E501" s="16" t="s">
        <v>494</v>
      </c>
      <c r="F501" s="16" t="s">
        <v>644</v>
      </c>
      <c r="G501" s="16" t="s">
        <v>644</v>
      </c>
      <c r="H501" s="17">
        <v>104</v>
      </c>
      <c r="I501" s="17">
        <v>64</v>
      </c>
    </row>
    <row r="502" spans="2:9" x14ac:dyDescent="0.3">
      <c r="B502" s="19">
        <v>298</v>
      </c>
      <c r="C502" s="20" t="s">
        <v>67</v>
      </c>
      <c r="D502" s="20" t="s">
        <v>495</v>
      </c>
      <c r="E502" s="20" t="s">
        <v>496</v>
      </c>
      <c r="F502" s="20" t="s">
        <v>644</v>
      </c>
      <c r="G502" s="20" t="s">
        <v>644</v>
      </c>
      <c r="H502" s="21">
        <v>136</v>
      </c>
      <c r="I502" s="21">
        <v>64</v>
      </c>
    </row>
    <row r="503" spans="2:9" x14ac:dyDescent="0.3">
      <c r="B503" s="15">
        <v>299</v>
      </c>
      <c r="C503" s="16" t="s">
        <v>67</v>
      </c>
      <c r="D503" s="16" t="s">
        <v>497</v>
      </c>
      <c r="E503" s="16" t="s">
        <v>498</v>
      </c>
      <c r="F503" s="16" t="s">
        <v>645</v>
      </c>
      <c r="G503" s="16" t="s">
        <v>648</v>
      </c>
      <c r="H503" s="17">
        <v>120</v>
      </c>
      <c r="I503" s="17">
        <v>64</v>
      </c>
    </row>
    <row r="504" spans="2:9" x14ac:dyDescent="0.3">
      <c r="B504" s="15">
        <v>299</v>
      </c>
      <c r="C504" s="16" t="s">
        <v>67</v>
      </c>
      <c r="D504" s="16" t="s">
        <v>497</v>
      </c>
      <c r="E504" s="16" t="s">
        <v>498</v>
      </c>
      <c r="F504" s="16" t="s">
        <v>649</v>
      </c>
      <c r="G504" s="16" t="s">
        <v>663</v>
      </c>
      <c r="H504" s="17">
        <v>173</v>
      </c>
      <c r="I504" s="17">
        <v>64</v>
      </c>
    </row>
    <row r="505" spans="2:9" x14ac:dyDescent="0.3">
      <c r="B505" s="15">
        <v>299</v>
      </c>
      <c r="C505" s="16" t="s">
        <v>67</v>
      </c>
      <c r="D505" s="16" t="s">
        <v>497</v>
      </c>
      <c r="E505" s="16" t="s">
        <v>498</v>
      </c>
      <c r="F505" s="16" t="s">
        <v>664</v>
      </c>
      <c r="G505" s="16" t="s">
        <v>652</v>
      </c>
      <c r="H505" s="17">
        <v>120</v>
      </c>
      <c r="I505" s="17">
        <v>64</v>
      </c>
    </row>
    <row r="506" spans="2:9" x14ac:dyDescent="0.3">
      <c r="B506" s="19">
        <v>300</v>
      </c>
      <c r="C506" s="20" t="s">
        <v>67</v>
      </c>
      <c r="D506" s="20" t="s">
        <v>499</v>
      </c>
      <c r="E506" s="20" t="s">
        <v>499</v>
      </c>
      <c r="F506" s="20" t="s">
        <v>645</v>
      </c>
      <c r="G506" s="20" t="s">
        <v>648</v>
      </c>
      <c r="H506" s="21">
        <v>115</v>
      </c>
      <c r="I506" s="21">
        <v>64</v>
      </c>
    </row>
    <row r="507" spans="2:9" x14ac:dyDescent="0.3">
      <c r="B507" s="19">
        <v>300</v>
      </c>
      <c r="C507" s="20" t="s">
        <v>67</v>
      </c>
      <c r="D507" s="20" t="s">
        <v>499</v>
      </c>
      <c r="E507" s="20" t="s">
        <v>499</v>
      </c>
      <c r="F507" s="20" t="s">
        <v>649</v>
      </c>
      <c r="G507" s="20" t="s">
        <v>663</v>
      </c>
      <c r="H507" s="21">
        <v>138</v>
      </c>
      <c r="I507" s="21">
        <v>64</v>
      </c>
    </row>
    <row r="508" spans="2:9" x14ac:dyDescent="0.3">
      <c r="B508" s="19">
        <v>300</v>
      </c>
      <c r="C508" s="20" t="s">
        <v>67</v>
      </c>
      <c r="D508" s="20" t="s">
        <v>499</v>
      </c>
      <c r="E508" s="20" t="s">
        <v>499</v>
      </c>
      <c r="F508" s="20" t="s">
        <v>664</v>
      </c>
      <c r="G508" s="20" t="s">
        <v>652</v>
      </c>
      <c r="H508" s="21">
        <v>115</v>
      </c>
      <c r="I508" s="21">
        <v>64</v>
      </c>
    </row>
    <row r="509" spans="2:9" x14ac:dyDescent="0.3">
      <c r="B509" s="15">
        <v>302</v>
      </c>
      <c r="C509" s="16" t="s">
        <v>67</v>
      </c>
      <c r="D509" s="16" t="s">
        <v>500</v>
      </c>
      <c r="E509" s="16" t="s">
        <v>501</v>
      </c>
      <c r="F509" s="16" t="s">
        <v>644</v>
      </c>
      <c r="G509" s="16" t="s">
        <v>644</v>
      </c>
      <c r="H509" s="17">
        <v>122</v>
      </c>
      <c r="I509" s="17">
        <v>64</v>
      </c>
    </row>
    <row r="510" spans="2:9" x14ac:dyDescent="0.3">
      <c r="B510" s="19">
        <v>304</v>
      </c>
      <c r="C510" s="20" t="s">
        <v>67</v>
      </c>
      <c r="D510" s="20" t="s">
        <v>502</v>
      </c>
      <c r="E510" s="20" t="s">
        <v>503</v>
      </c>
      <c r="F510" s="20" t="s">
        <v>645</v>
      </c>
      <c r="G510" s="20" t="s">
        <v>667</v>
      </c>
      <c r="H510" s="21">
        <v>131</v>
      </c>
      <c r="I510" s="21">
        <v>69</v>
      </c>
    </row>
    <row r="511" spans="2:9" x14ac:dyDescent="0.3">
      <c r="B511" s="19">
        <v>304</v>
      </c>
      <c r="C511" s="20" t="s">
        <v>67</v>
      </c>
      <c r="D511" s="20" t="s">
        <v>502</v>
      </c>
      <c r="E511" s="20" t="s">
        <v>503</v>
      </c>
      <c r="F511" s="20" t="s">
        <v>668</v>
      </c>
      <c r="G511" s="20" t="s">
        <v>663</v>
      </c>
      <c r="H511" s="21">
        <v>202</v>
      </c>
      <c r="I511" s="21">
        <v>69</v>
      </c>
    </row>
    <row r="512" spans="2:9" x14ac:dyDescent="0.3">
      <c r="B512" s="19">
        <v>304</v>
      </c>
      <c r="C512" s="20" t="s">
        <v>67</v>
      </c>
      <c r="D512" s="20" t="s">
        <v>502</v>
      </c>
      <c r="E512" s="20" t="s">
        <v>503</v>
      </c>
      <c r="F512" s="20" t="s">
        <v>664</v>
      </c>
      <c r="G512" s="20" t="s">
        <v>652</v>
      </c>
      <c r="H512" s="21">
        <v>131</v>
      </c>
      <c r="I512" s="21">
        <v>69</v>
      </c>
    </row>
    <row r="513" spans="2:9" x14ac:dyDescent="0.3">
      <c r="B513" s="15">
        <v>305</v>
      </c>
      <c r="C513" s="16" t="s">
        <v>67</v>
      </c>
      <c r="D513" s="16" t="s">
        <v>336</v>
      </c>
      <c r="E513" s="16" t="s">
        <v>504</v>
      </c>
      <c r="F513" s="16" t="s">
        <v>645</v>
      </c>
      <c r="G513" s="16" t="s">
        <v>657</v>
      </c>
      <c r="H513" s="17">
        <v>182</v>
      </c>
      <c r="I513" s="17">
        <v>74</v>
      </c>
    </row>
    <row r="514" spans="2:9" x14ac:dyDescent="0.3">
      <c r="B514" s="15">
        <v>305</v>
      </c>
      <c r="C514" s="16" t="s">
        <v>67</v>
      </c>
      <c r="D514" s="16" t="s">
        <v>336</v>
      </c>
      <c r="E514" s="16" t="s">
        <v>504</v>
      </c>
      <c r="F514" s="16" t="s">
        <v>658</v>
      </c>
      <c r="G514" s="16" t="s">
        <v>648</v>
      </c>
      <c r="H514" s="17">
        <v>152</v>
      </c>
      <c r="I514" s="17">
        <v>74</v>
      </c>
    </row>
    <row r="515" spans="2:9" x14ac:dyDescent="0.3">
      <c r="B515" s="15">
        <v>305</v>
      </c>
      <c r="C515" s="16" t="s">
        <v>67</v>
      </c>
      <c r="D515" s="16" t="s">
        <v>336</v>
      </c>
      <c r="E515" s="16" t="s">
        <v>504</v>
      </c>
      <c r="F515" s="16" t="s">
        <v>649</v>
      </c>
      <c r="G515" s="16" t="s">
        <v>652</v>
      </c>
      <c r="H515" s="17">
        <v>182</v>
      </c>
      <c r="I515" s="17">
        <v>74</v>
      </c>
    </row>
    <row r="516" spans="2:9" x14ac:dyDescent="0.3">
      <c r="B516" s="19">
        <v>306</v>
      </c>
      <c r="C516" s="20" t="s">
        <v>67</v>
      </c>
      <c r="D516" s="20" t="s">
        <v>505</v>
      </c>
      <c r="E516" s="20" t="s">
        <v>506</v>
      </c>
      <c r="F516" s="20" t="s">
        <v>645</v>
      </c>
      <c r="G516" s="20" t="s">
        <v>661</v>
      </c>
      <c r="H516" s="21">
        <v>121</v>
      </c>
      <c r="I516" s="21">
        <v>69</v>
      </c>
    </row>
    <row r="517" spans="2:9" x14ac:dyDescent="0.3">
      <c r="B517" s="19">
        <v>306</v>
      </c>
      <c r="C517" s="20" t="s">
        <v>67</v>
      </c>
      <c r="D517" s="20" t="s">
        <v>505</v>
      </c>
      <c r="E517" s="20" t="s">
        <v>506</v>
      </c>
      <c r="F517" s="20" t="s">
        <v>662</v>
      </c>
      <c r="G517" s="20" t="s">
        <v>667</v>
      </c>
      <c r="H517" s="21">
        <v>131</v>
      </c>
      <c r="I517" s="21">
        <v>69</v>
      </c>
    </row>
    <row r="518" spans="2:9" x14ac:dyDescent="0.3">
      <c r="B518" s="19">
        <v>306</v>
      </c>
      <c r="C518" s="20" t="s">
        <v>67</v>
      </c>
      <c r="D518" s="20" t="s">
        <v>505</v>
      </c>
      <c r="E518" s="20" t="s">
        <v>506</v>
      </c>
      <c r="F518" s="20" t="s">
        <v>668</v>
      </c>
      <c r="G518" s="20" t="s">
        <v>663</v>
      </c>
      <c r="H518" s="21">
        <v>222</v>
      </c>
      <c r="I518" s="21">
        <v>69</v>
      </c>
    </row>
    <row r="519" spans="2:9" x14ac:dyDescent="0.3">
      <c r="B519" s="19">
        <v>306</v>
      </c>
      <c r="C519" s="20" t="s">
        <v>67</v>
      </c>
      <c r="D519" s="20" t="s">
        <v>505</v>
      </c>
      <c r="E519" s="20" t="s">
        <v>506</v>
      </c>
      <c r="F519" s="20" t="s">
        <v>664</v>
      </c>
      <c r="G519" s="20" t="s">
        <v>652</v>
      </c>
      <c r="H519" s="21">
        <v>121</v>
      </c>
      <c r="I519" s="21">
        <v>69</v>
      </c>
    </row>
    <row r="520" spans="2:9" x14ac:dyDescent="0.3">
      <c r="B520" s="15">
        <v>307</v>
      </c>
      <c r="C520" s="16" t="s">
        <v>68</v>
      </c>
      <c r="D520" s="16" t="s">
        <v>507</v>
      </c>
      <c r="E520" s="16" t="s">
        <v>508</v>
      </c>
      <c r="F520" s="16" t="s">
        <v>644</v>
      </c>
      <c r="G520" s="16" t="s">
        <v>644</v>
      </c>
      <c r="H520" s="17">
        <v>109</v>
      </c>
      <c r="I520" s="17">
        <v>64</v>
      </c>
    </row>
    <row r="521" spans="2:9" x14ac:dyDescent="0.3">
      <c r="B521" s="19">
        <v>313</v>
      </c>
      <c r="C521" s="20" t="s">
        <v>68</v>
      </c>
      <c r="D521" s="20" t="s">
        <v>509</v>
      </c>
      <c r="E521" s="20" t="s">
        <v>509</v>
      </c>
      <c r="F521" s="20" t="s">
        <v>645</v>
      </c>
      <c r="G521" s="20" t="s">
        <v>648</v>
      </c>
      <c r="H521" s="21">
        <v>108</v>
      </c>
      <c r="I521" s="21">
        <v>64</v>
      </c>
    </row>
    <row r="522" spans="2:9" x14ac:dyDescent="0.3">
      <c r="B522" s="19">
        <v>313</v>
      </c>
      <c r="C522" s="20" t="s">
        <v>68</v>
      </c>
      <c r="D522" s="20" t="s">
        <v>509</v>
      </c>
      <c r="E522" s="20" t="s">
        <v>509</v>
      </c>
      <c r="F522" s="20" t="s">
        <v>649</v>
      </c>
      <c r="G522" s="20" t="s">
        <v>650</v>
      </c>
      <c r="H522" s="21">
        <v>116</v>
      </c>
      <c r="I522" s="21">
        <v>64</v>
      </c>
    </row>
    <row r="523" spans="2:9" x14ac:dyDescent="0.3">
      <c r="B523" s="19">
        <v>313</v>
      </c>
      <c r="C523" s="20" t="s">
        <v>68</v>
      </c>
      <c r="D523" s="20" t="s">
        <v>509</v>
      </c>
      <c r="E523" s="20" t="s">
        <v>509</v>
      </c>
      <c r="F523" s="20" t="s">
        <v>651</v>
      </c>
      <c r="G523" s="20" t="s">
        <v>652</v>
      </c>
      <c r="H523" s="21">
        <v>108</v>
      </c>
      <c r="I523" s="21">
        <v>64</v>
      </c>
    </row>
    <row r="524" spans="2:9" x14ac:dyDescent="0.3">
      <c r="B524" s="15">
        <v>309</v>
      </c>
      <c r="C524" s="16" t="s">
        <v>68</v>
      </c>
      <c r="D524" s="16" t="s">
        <v>510</v>
      </c>
      <c r="E524" s="16" t="s">
        <v>511</v>
      </c>
      <c r="F524" s="16" t="s">
        <v>644</v>
      </c>
      <c r="G524" s="16" t="s">
        <v>644</v>
      </c>
      <c r="H524" s="17">
        <v>119</v>
      </c>
      <c r="I524" s="17">
        <v>64</v>
      </c>
    </row>
    <row r="525" spans="2:9" x14ac:dyDescent="0.3">
      <c r="B525" s="19">
        <v>310</v>
      </c>
      <c r="C525" s="20" t="s">
        <v>68</v>
      </c>
      <c r="D525" s="20" t="s">
        <v>448</v>
      </c>
      <c r="E525" s="20" t="s">
        <v>448</v>
      </c>
      <c r="F525" s="20" t="s">
        <v>644</v>
      </c>
      <c r="G525" s="20" t="s">
        <v>644</v>
      </c>
      <c r="H525" s="21">
        <v>106</v>
      </c>
      <c r="I525" s="21">
        <v>59</v>
      </c>
    </row>
    <row r="526" spans="2:9" x14ac:dyDescent="0.3">
      <c r="B526" s="15">
        <v>311</v>
      </c>
      <c r="C526" s="16" t="s">
        <v>68</v>
      </c>
      <c r="D526" s="16" t="s">
        <v>512</v>
      </c>
      <c r="E526" s="16" t="s">
        <v>513</v>
      </c>
      <c r="F526" s="16" t="s">
        <v>645</v>
      </c>
      <c r="G526" s="16" t="s">
        <v>657</v>
      </c>
      <c r="H526" s="17">
        <v>107</v>
      </c>
      <c r="I526" s="17">
        <v>64</v>
      </c>
    </row>
    <row r="527" spans="2:9" x14ac:dyDescent="0.3">
      <c r="B527" s="15">
        <v>311</v>
      </c>
      <c r="C527" s="16" t="s">
        <v>68</v>
      </c>
      <c r="D527" s="16" t="s">
        <v>512</v>
      </c>
      <c r="E527" s="16" t="s">
        <v>513</v>
      </c>
      <c r="F527" s="16" t="s">
        <v>658</v>
      </c>
      <c r="G527" s="16" t="s">
        <v>655</v>
      </c>
      <c r="H527" s="17">
        <v>98</v>
      </c>
      <c r="I527" s="17">
        <v>64</v>
      </c>
    </row>
    <row r="528" spans="2:9" x14ac:dyDescent="0.3">
      <c r="B528" s="15">
        <v>311</v>
      </c>
      <c r="C528" s="16" t="s">
        <v>68</v>
      </c>
      <c r="D528" s="16" t="s">
        <v>512</v>
      </c>
      <c r="E528" s="16" t="s">
        <v>513</v>
      </c>
      <c r="F528" s="16" t="s">
        <v>656</v>
      </c>
      <c r="G528" s="16" t="s">
        <v>652</v>
      </c>
      <c r="H528" s="17">
        <v>107</v>
      </c>
      <c r="I528" s="17">
        <v>64</v>
      </c>
    </row>
    <row r="529" spans="2:9" x14ac:dyDescent="0.3">
      <c r="B529" s="19">
        <v>312</v>
      </c>
      <c r="C529" s="20" t="s">
        <v>68</v>
      </c>
      <c r="D529" s="20" t="s">
        <v>514</v>
      </c>
      <c r="E529" s="20" t="s">
        <v>515</v>
      </c>
      <c r="F529" s="20" t="s">
        <v>644</v>
      </c>
      <c r="G529" s="20" t="s">
        <v>644</v>
      </c>
      <c r="H529" s="21">
        <v>117</v>
      </c>
      <c r="I529" s="21">
        <v>64</v>
      </c>
    </row>
    <row r="530" spans="2:9" x14ac:dyDescent="0.3">
      <c r="B530" s="15">
        <v>489</v>
      </c>
      <c r="C530" s="16" t="s">
        <v>68</v>
      </c>
      <c r="D530" s="16" t="s">
        <v>516</v>
      </c>
      <c r="E530" s="16" t="s">
        <v>516</v>
      </c>
      <c r="F530" s="16" t="s">
        <v>645</v>
      </c>
      <c r="G530" s="16" t="s">
        <v>657</v>
      </c>
      <c r="H530" s="17">
        <v>144</v>
      </c>
      <c r="I530" s="17">
        <v>74</v>
      </c>
    </row>
    <row r="531" spans="2:9" x14ac:dyDescent="0.3">
      <c r="B531" s="15">
        <v>489</v>
      </c>
      <c r="C531" s="16" t="s">
        <v>68</v>
      </c>
      <c r="D531" s="16" t="s">
        <v>516</v>
      </c>
      <c r="E531" s="16" t="s">
        <v>516</v>
      </c>
      <c r="F531" s="16" t="s">
        <v>658</v>
      </c>
      <c r="G531" s="16" t="s">
        <v>648</v>
      </c>
      <c r="H531" s="17">
        <v>119</v>
      </c>
      <c r="I531" s="17">
        <v>74</v>
      </c>
    </row>
    <row r="532" spans="2:9" x14ac:dyDescent="0.3">
      <c r="B532" s="15">
        <v>489</v>
      </c>
      <c r="C532" s="16" t="s">
        <v>68</v>
      </c>
      <c r="D532" s="16" t="s">
        <v>516</v>
      </c>
      <c r="E532" s="16" t="s">
        <v>516</v>
      </c>
      <c r="F532" s="16" t="s">
        <v>649</v>
      </c>
      <c r="G532" s="16" t="s">
        <v>663</v>
      </c>
      <c r="H532" s="17">
        <v>184</v>
      </c>
      <c r="I532" s="17">
        <v>74</v>
      </c>
    </row>
    <row r="533" spans="2:9" x14ac:dyDescent="0.3">
      <c r="B533" s="15">
        <v>489</v>
      </c>
      <c r="C533" s="16" t="s">
        <v>68</v>
      </c>
      <c r="D533" s="16" t="s">
        <v>516</v>
      </c>
      <c r="E533" s="16" t="s">
        <v>516</v>
      </c>
      <c r="F533" s="16" t="s">
        <v>664</v>
      </c>
      <c r="G533" s="16" t="s">
        <v>652</v>
      </c>
      <c r="H533" s="17">
        <v>144</v>
      </c>
      <c r="I533" s="17">
        <v>74</v>
      </c>
    </row>
    <row r="534" spans="2:9" x14ac:dyDescent="0.3">
      <c r="B534" s="19">
        <v>314</v>
      </c>
      <c r="C534" s="20" t="s">
        <v>68</v>
      </c>
      <c r="D534" s="20" t="s">
        <v>517</v>
      </c>
      <c r="E534" s="20" t="s">
        <v>517</v>
      </c>
      <c r="F534" s="20" t="s">
        <v>644</v>
      </c>
      <c r="G534" s="20" t="s">
        <v>644</v>
      </c>
      <c r="H534" s="21">
        <v>109</v>
      </c>
      <c r="I534" s="21">
        <v>59</v>
      </c>
    </row>
    <row r="535" spans="2:9" x14ac:dyDescent="0.3">
      <c r="B535" s="15">
        <v>315</v>
      </c>
      <c r="C535" s="16" t="s">
        <v>68</v>
      </c>
      <c r="D535" s="16" t="s">
        <v>518</v>
      </c>
      <c r="E535" s="16" t="s">
        <v>519</v>
      </c>
      <c r="F535" s="16" t="s">
        <v>644</v>
      </c>
      <c r="G535" s="16" t="s">
        <v>644</v>
      </c>
      <c r="H535" s="17">
        <v>129</v>
      </c>
      <c r="I535" s="17">
        <v>64</v>
      </c>
    </row>
    <row r="536" spans="2:9" x14ac:dyDescent="0.3">
      <c r="B536" s="19">
        <v>435</v>
      </c>
      <c r="C536" s="20" t="s">
        <v>68</v>
      </c>
      <c r="D536" s="20" t="s">
        <v>520</v>
      </c>
      <c r="E536" s="20" t="s">
        <v>520</v>
      </c>
      <c r="F536" s="20" t="s">
        <v>644</v>
      </c>
      <c r="G536" s="20" t="s">
        <v>644</v>
      </c>
      <c r="H536" s="21">
        <v>126</v>
      </c>
      <c r="I536" s="21">
        <v>69</v>
      </c>
    </row>
    <row r="537" spans="2:9" x14ac:dyDescent="0.3">
      <c r="B537" s="15">
        <v>317</v>
      </c>
      <c r="C537" s="16" t="s">
        <v>68</v>
      </c>
      <c r="D537" s="16" t="s">
        <v>521</v>
      </c>
      <c r="E537" s="16" t="s">
        <v>521</v>
      </c>
      <c r="F537" s="16" t="s">
        <v>645</v>
      </c>
      <c r="G537" s="16" t="s">
        <v>665</v>
      </c>
      <c r="H537" s="17">
        <v>198</v>
      </c>
      <c r="I537" s="17">
        <v>79</v>
      </c>
    </row>
    <row r="538" spans="2:9" x14ac:dyDescent="0.3">
      <c r="B538" s="15">
        <v>317</v>
      </c>
      <c r="C538" s="16" t="s">
        <v>68</v>
      </c>
      <c r="D538" s="16" t="s">
        <v>521</v>
      </c>
      <c r="E538" s="16" t="s">
        <v>521</v>
      </c>
      <c r="F538" s="16" t="s">
        <v>666</v>
      </c>
      <c r="G538" s="16" t="s">
        <v>646</v>
      </c>
      <c r="H538" s="17">
        <v>149</v>
      </c>
      <c r="I538" s="17">
        <v>79</v>
      </c>
    </row>
    <row r="539" spans="2:9" x14ac:dyDescent="0.3">
      <c r="B539" s="15">
        <v>317</v>
      </c>
      <c r="C539" s="16" t="s">
        <v>68</v>
      </c>
      <c r="D539" s="16" t="s">
        <v>521</v>
      </c>
      <c r="E539" s="16" t="s">
        <v>521</v>
      </c>
      <c r="F539" s="16" t="s">
        <v>647</v>
      </c>
      <c r="G539" s="16" t="s">
        <v>667</v>
      </c>
      <c r="H539" s="17">
        <v>210</v>
      </c>
      <c r="I539" s="17">
        <v>79</v>
      </c>
    </row>
    <row r="540" spans="2:9" x14ac:dyDescent="0.3">
      <c r="B540" s="15">
        <v>317</v>
      </c>
      <c r="C540" s="16" t="s">
        <v>68</v>
      </c>
      <c r="D540" s="16" t="s">
        <v>521</v>
      </c>
      <c r="E540" s="16" t="s">
        <v>521</v>
      </c>
      <c r="F540" s="16" t="s">
        <v>668</v>
      </c>
      <c r="G540" s="16" t="s">
        <v>663</v>
      </c>
      <c r="H540" s="17">
        <v>166</v>
      </c>
      <c r="I540" s="17">
        <v>79</v>
      </c>
    </row>
    <row r="541" spans="2:9" x14ac:dyDescent="0.3">
      <c r="B541" s="15">
        <v>317</v>
      </c>
      <c r="C541" s="16" t="s">
        <v>68</v>
      </c>
      <c r="D541" s="16" t="s">
        <v>521</v>
      </c>
      <c r="E541" s="16" t="s">
        <v>521</v>
      </c>
      <c r="F541" s="16" t="s">
        <v>664</v>
      </c>
      <c r="G541" s="16" t="s">
        <v>652</v>
      </c>
      <c r="H541" s="17">
        <v>198</v>
      </c>
      <c r="I541" s="17">
        <v>79</v>
      </c>
    </row>
    <row r="542" spans="2:9" x14ac:dyDescent="0.3">
      <c r="B542" s="19">
        <v>318</v>
      </c>
      <c r="C542" s="20" t="s">
        <v>68</v>
      </c>
      <c r="D542" s="20" t="s">
        <v>522</v>
      </c>
      <c r="E542" s="20" t="s">
        <v>523</v>
      </c>
      <c r="F542" s="20" t="s">
        <v>644</v>
      </c>
      <c r="G542" s="20" t="s">
        <v>644</v>
      </c>
      <c r="H542" s="21">
        <v>124</v>
      </c>
      <c r="I542" s="21">
        <v>64</v>
      </c>
    </row>
    <row r="543" spans="2:9" x14ac:dyDescent="0.3">
      <c r="B543" s="15">
        <v>319</v>
      </c>
      <c r="C543" s="16" t="s">
        <v>68</v>
      </c>
      <c r="D543" s="16" t="s">
        <v>524</v>
      </c>
      <c r="E543" s="16" t="s">
        <v>525</v>
      </c>
      <c r="F543" s="16" t="s">
        <v>644</v>
      </c>
      <c r="G543" s="16" t="s">
        <v>644</v>
      </c>
      <c r="H543" s="17">
        <v>111</v>
      </c>
      <c r="I543" s="17">
        <v>59</v>
      </c>
    </row>
    <row r="544" spans="2:9" x14ac:dyDescent="0.3">
      <c r="B544" s="19">
        <v>321</v>
      </c>
      <c r="C544" s="20" t="s">
        <v>68</v>
      </c>
      <c r="D544" s="20" t="s">
        <v>526</v>
      </c>
      <c r="E544" s="20" t="s">
        <v>527</v>
      </c>
      <c r="F544" s="20" t="s">
        <v>644</v>
      </c>
      <c r="G544" s="20" t="s">
        <v>644</v>
      </c>
      <c r="H544" s="21">
        <v>100</v>
      </c>
      <c r="I544" s="21">
        <v>69</v>
      </c>
    </row>
    <row r="545" spans="2:9" x14ac:dyDescent="0.3">
      <c r="B545" s="15">
        <v>322</v>
      </c>
      <c r="C545" s="16" t="s">
        <v>69</v>
      </c>
      <c r="D545" s="16" t="s">
        <v>528</v>
      </c>
      <c r="E545" s="16" t="s">
        <v>345</v>
      </c>
      <c r="F545" s="16" t="s">
        <v>644</v>
      </c>
      <c r="G545" s="16" t="s">
        <v>644</v>
      </c>
      <c r="H545" s="17">
        <v>106</v>
      </c>
      <c r="I545" s="17">
        <v>69</v>
      </c>
    </row>
    <row r="546" spans="2:9" x14ac:dyDescent="0.3">
      <c r="B546" s="19">
        <v>323</v>
      </c>
      <c r="C546" s="20" t="s">
        <v>69</v>
      </c>
      <c r="D546" s="20" t="s">
        <v>529</v>
      </c>
      <c r="E546" s="20" t="s">
        <v>530</v>
      </c>
      <c r="F546" s="20" t="s">
        <v>645</v>
      </c>
      <c r="G546" s="20" t="s">
        <v>657</v>
      </c>
      <c r="H546" s="21">
        <v>194</v>
      </c>
      <c r="I546" s="21">
        <v>64</v>
      </c>
    </row>
    <row r="547" spans="2:9" x14ac:dyDescent="0.3">
      <c r="B547" s="19">
        <v>323</v>
      </c>
      <c r="C547" s="20" t="s">
        <v>69</v>
      </c>
      <c r="D547" s="20" t="s">
        <v>529</v>
      </c>
      <c r="E547" s="20" t="s">
        <v>530</v>
      </c>
      <c r="F547" s="20" t="s">
        <v>658</v>
      </c>
      <c r="G547" s="20" t="s">
        <v>648</v>
      </c>
      <c r="H547" s="21">
        <v>120</v>
      </c>
      <c r="I547" s="21">
        <v>64</v>
      </c>
    </row>
    <row r="548" spans="2:9" x14ac:dyDescent="0.3">
      <c r="B548" s="19">
        <v>323</v>
      </c>
      <c r="C548" s="20" t="s">
        <v>69</v>
      </c>
      <c r="D548" s="20" t="s">
        <v>529</v>
      </c>
      <c r="E548" s="20" t="s">
        <v>530</v>
      </c>
      <c r="F548" s="20" t="s">
        <v>649</v>
      </c>
      <c r="G548" s="20" t="s">
        <v>663</v>
      </c>
      <c r="H548" s="21">
        <v>243</v>
      </c>
      <c r="I548" s="21">
        <v>64</v>
      </c>
    </row>
    <row r="549" spans="2:9" x14ac:dyDescent="0.3">
      <c r="B549" s="19">
        <v>323</v>
      </c>
      <c r="C549" s="20" t="s">
        <v>69</v>
      </c>
      <c r="D549" s="20" t="s">
        <v>529</v>
      </c>
      <c r="E549" s="20" t="s">
        <v>530</v>
      </c>
      <c r="F549" s="20" t="s">
        <v>664</v>
      </c>
      <c r="G549" s="20" t="s">
        <v>652</v>
      </c>
      <c r="H549" s="21">
        <v>194</v>
      </c>
      <c r="I549" s="21">
        <v>64</v>
      </c>
    </row>
    <row r="550" spans="2:9" x14ac:dyDescent="0.3">
      <c r="B550" s="15">
        <v>325</v>
      </c>
      <c r="C550" s="16" t="s">
        <v>69</v>
      </c>
      <c r="D550" s="16" t="s">
        <v>531</v>
      </c>
      <c r="E550" s="16" t="s">
        <v>531</v>
      </c>
      <c r="F550" s="16" t="s">
        <v>644</v>
      </c>
      <c r="G550" s="16" t="s">
        <v>644</v>
      </c>
      <c r="H550" s="17">
        <v>155</v>
      </c>
      <c r="I550" s="17">
        <v>64</v>
      </c>
    </row>
    <row r="551" spans="2:9" x14ac:dyDescent="0.3">
      <c r="B551" s="19">
        <v>326</v>
      </c>
      <c r="C551" s="20" t="s">
        <v>70</v>
      </c>
      <c r="D551" s="20" t="s">
        <v>532</v>
      </c>
      <c r="E551" s="20" t="s">
        <v>533</v>
      </c>
      <c r="F551" s="20" t="s">
        <v>645</v>
      </c>
      <c r="G551" s="20" t="s">
        <v>665</v>
      </c>
      <c r="H551" s="21">
        <v>227</v>
      </c>
      <c r="I551" s="21">
        <v>79</v>
      </c>
    </row>
    <row r="552" spans="2:9" x14ac:dyDescent="0.3">
      <c r="B552" s="19">
        <v>326</v>
      </c>
      <c r="C552" s="20" t="s">
        <v>70</v>
      </c>
      <c r="D552" s="20" t="s">
        <v>532</v>
      </c>
      <c r="E552" s="20" t="s">
        <v>533</v>
      </c>
      <c r="F552" s="20" t="s">
        <v>666</v>
      </c>
      <c r="G552" s="20" t="s">
        <v>646</v>
      </c>
      <c r="H552" s="21">
        <v>195</v>
      </c>
      <c r="I552" s="21">
        <v>79</v>
      </c>
    </row>
    <row r="553" spans="2:9" x14ac:dyDescent="0.3">
      <c r="B553" s="19">
        <v>326</v>
      </c>
      <c r="C553" s="20" t="s">
        <v>70</v>
      </c>
      <c r="D553" s="20" t="s">
        <v>532</v>
      </c>
      <c r="E553" s="20" t="s">
        <v>533</v>
      </c>
      <c r="F553" s="20" t="s">
        <v>647</v>
      </c>
      <c r="G553" s="20" t="s">
        <v>648</v>
      </c>
      <c r="H553" s="21">
        <v>238</v>
      </c>
      <c r="I553" s="21">
        <v>79</v>
      </c>
    </row>
    <row r="554" spans="2:9" x14ac:dyDescent="0.3">
      <c r="B554" s="19">
        <v>326</v>
      </c>
      <c r="C554" s="20" t="s">
        <v>70</v>
      </c>
      <c r="D554" s="20" t="s">
        <v>532</v>
      </c>
      <c r="E554" s="20" t="s">
        <v>533</v>
      </c>
      <c r="F554" s="20" t="s">
        <v>649</v>
      </c>
      <c r="G554" s="20" t="s">
        <v>652</v>
      </c>
      <c r="H554" s="21">
        <v>227</v>
      </c>
      <c r="I554" s="21">
        <v>79</v>
      </c>
    </row>
    <row r="555" spans="2:9" x14ac:dyDescent="0.3">
      <c r="B555" s="15">
        <v>327</v>
      </c>
      <c r="C555" s="16" t="s">
        <v>70</v>
      </c>
      <c r="D555" s="16" t="s">
        <v>328</v>
      </c>
      <c r="E555" s="16" t="s">
        <v>534</v>
      </c>
      <c r="F555" s="16" t="s">
        <v>644</v>
      </c>
      <c r="G555" s="16" t="s">
        <v>644</v>
      </c>
      <c r="H555" s="17">
        <v>112</v>
      </c>
      <c r="I555" s="17">
        <v>64</v>
      </c>
    </row>
    <row r="556" spans="2:9" x14ac:dyDescent="0.3">
      <c r="B556" s="19">
        <v>329</v>
      </c>
      <c r="C556" s="20" t="s">
        <v>70</v>
      </c>
      <c r="D556" s="20" t="s">
        <v>535</v>
      </c>
      <c r="E556" s="20" t="s">
        <v>536</v>
      </c>
      <c r="F556" s="20" t="s">
        <v>645</v>
      </c>
      <c r="G556" s="20" t="s">
        <v>657</v>
      </c>
      <c r="H556" s="21">
        <v>162</v>
      </c>
      <c r="I556" s="21">
        <v>69</v>
      </c>
    </row>
    <row r="557" spans="2:9" x14ac:dyDescent="0.3">
      <c r="B557" s="19">
        <v>329</v>
      </c>
      <c r="C557" s="20" t="s">
        <v>70</v>
      </c>
      <c r="D557" s="20" t="s">
        <v>535</v>
      </c>
      <c r="E557" s="20" t="s">
        <v>536</v>
      </c>
      <c r="F557" s="20" t="s">
        <v>658</v>
      </c>
      <c r="G557" s="20" t="s">
        <v>646</v>
      </c>
      <c r="H557" s="21">
        <v>122</v>
      </c>
      <c r="I557" s="21">
        <v>69</v>
      </c>
    </row>
    <row r="558" spans="2:9" x14ac:dyDescent="0.3">
      <c r="B558" s="19">
        <v>329</v>
      </c>
      <c r="C558" s="20" t="s">
        <v>70</v>
      </c>
      <c r="D558" s="20" t="s">
        <v>535</v>
      </c>
      <c r="E558" s="20" t="s">
        <v>536</v>
      </c>
      <c r="F558" s="20" t="s">
        <v>647</v>
      </c>
      <c r="G558" s="20" t="s">
        <v>648</v>
      </c>
      <c r="H558" s="21">
        <v>172</v>
      </c>
      <c r="I558" s="21">
        <v>69</v>
      </c>
    </row>
    <row r="559" spans="2:9" x14ac:dyDescent="0.3">
      <c r="B559" s="19">
        <v>329</v>
      </c>
      <c r="C559" s="20" t="s">
        <v>70</v>
      </c>
      <c r="D559" s="20" t="s">
        <v>535</v>
      </c>
      <c r="E559" s="20" t="s">
        <v>536</v>
      </c>
      <c r="F559" s="20" t="s">
        <v>649</v>
      </c>
      <c r="G559" s="20" t="s">
        <v>663</v>
      </c>
      <c r="H559" s="21">
        <v>235</v>
      </c>
      <c r="I559" s="21">
        <v>69</v>
      </c>
    </row>
    <row r="560" spans="2:9" x14ac:dyDescent="0.3">
      <c r="B560" s="19">
        <v>329</v>
      </c>
      <c r="C560" s="20" t="s">
        <v>70</v>
      </c>
      <c r="D560" s="20" t="s">
        <v>535</v>
      </c>
      <c r="E560" s="20" t="s">
        <v>536</v>
      </c>
      <c r="F560" s="20" t="s">
        <v>664</v>
      </c>
      <c r="G560" s="20" t="s">
        <v>652</v>
      </c>
      <c r="H560" s="21">
        <v>162</v>
      </c>
      <c r="I560" s="21">
        <v>69</v>
      </c>
    </row>
    <row r="561" spans="2:9" x14ac:dyDescent="0.3">
      <c r="B561" s="15">
        <v>330</v>
      </c>
      <c r="C561" s="16" t="s">
        <v>70</v>
      </c>
      <c r="D561" s="16" t="s">
        <v>537</v>
      </c>
      <c r="E561" s="16" t="s">
        <v>538</v>
      </c>
      <c r="F561" s="16" t="s">
        <v>645</v>
      </c>
      <c r="G561" s="16" t="s">
        <v>655</v>
      </c>
      <c r="H561" s="17">
        <v>104</v>
      </c>
      <c r="I561" s="17">
        <v>69</v>
      </c>
    </row>
    <row r="562" spans="2:9" x14ac:dyDescent="0.3">
      <c r="B562" s="15">
        <v>330</v>
      </c>
      <c r="C562" s="16" t="s">
        <v>70</v>
      </c>
      <c r="D562" s="16" t="s">
        <v>537</v>
      </c>
      <c r="E562" s="16" t="s">
        <v>538</v>
      </c>
      <c r="F562" s="16" t="s">
        <v>656</v>
      </c>
      <c r="G562" s="16" t="s">
        <v>648</v>
      </c>
      <c r="H562" s="17">
        <v>129</v>
      </c>
      <c r="I562" s="17">
        <v>69</v>
      </c>
    </row>
    <row r="563" spans="2:9" x14ac:dyDescent="0.3">
      <c r="B563" s="15">
        <v>330</v>
      </c>
      <c r="C563" s="16" t="s">
        <v>70</v>
      </c>
      <c r="D563" s="16" t="s">
        <v>537</v>
      </c>
      <c r="E563" s="16" t="s">
        <v>538</v>
      </c>
      <c r="F563" s="16" t="s">
        <v>649</v>
      </c>
      <c r="G563" s="16" t="s">
        <v>663</v>
      </c>
      <c r="H563" s="17">
        <v>203</v>
      </c>
      <c r="I563" s="17">
        <v>69</v>
      </c>
    </row>
    <row r="564" spans="2:9" x14ac:dyDescent="0.3">
      <c r="B564" s="15">
        <v>330</v>
      </c>
      <c r="C564" s="16" t="s">
        <v>70</v>
      </c>
      <c r="D564" s="16" t="s">
        <v>537</v>
      </c>
      <c r="E564" s="16" t="s">
        <v>538</v>
      </c>
      <c r="F564" s="16" t="s">
        <v>664</v>
      </c>
      <c r="G564" s="16" t="s">
        <v>652</v>
      </c>
      <c r="H564" s="17">
        <v>104</v>
      </c>
      <c r="I564" s="17">
        <v>69</v>
      </c>
    </row>
    <row r="565" spans="2:9" x14ac:dyDescent="0.3">
      <c r="B565" s="19">
        <v>334</v>
      </c>
      <c r="C565" s="20" t="s">
        <v>71</v>
      </c>
      <c r="D565" s="20" t="s">
        <v>539</v>
      </c>
      <c r="E565" s="20" t="s">
        <v>540</v>
      </c>
      <c r="F565" s="20" t="s">
        <v>645</v>
      </c>
      <c r="G565" s="20" t="s">
        <v>648</v>
      </c>
      <c r="H565" s="21">
        <v>98</v>
      </c>
      <c r="I565" s="21">
        <v>74</v>
      </c>
    </row>
    <row r="566" spans="2:9" x14ac:dyDescent="0.3">
      <c r="B566" s="19">
        <v>334</v>
      </c>
      <c r="C566" s="20" t="s">
        <v>71</v>
      </c>
      <c r="D566" s="20" t="s">
        <v>539</v>
      </c>
      <c r="E566" s="20" t="s">
        <v>540</v>
      </c>
      <c r="F566" s="20" t="s">
        <v>649</v>
      </c>
      <c r="G566" s="20" t="s">
        <v>652</v>
      </c>
      <c r="H566" s="21">
        <v>157</v>
      </c>
      <c r="I566" s="21">
        <v>74</v>
      </c>
    </row>
    <row r="567" spans="2:9" x14ac:dyDescent="0.3">
      <c r="B567" s="15">
        <v>332</v>
      </c>
      <c r="C567" s="16" t="s">
        <v>71</v>
      </c>
      <c r="D567" s="16" t="s">
        <v>91</v>
      </c>
      <c r="E567" s="16" t="s">
        <v>541</v>
      </c>
      <c r="F567" s="16" t="s">
        <v>645</v>
      </c>
      <c r="G567" s="16" t="s">
        <v>648</v>
      </c>
      <c r="H567" s="17">
        <v>98</v>
      </c>
      <c r="I567" s="17">
        <v>64</v>
      </c>
    </row>
    <row r="568" spans="2:9" x14ac:dyDescent="0.3">
      <c r="B568" s="15">
        <v>332</v>
      </c>
      <c r="C568" s="16" t="s">
        <v>71</v>
      </c>
      <c r="D568" s="16" t="s">
        <v>91</v>
      </c>
      <c r="E568" s="16" t="s">
        <v>541</v>
      </c>
      <c r="F568" s="16" t="s">
        <v>649</v>
      </c>
      <c r="G568" s="16" t="s">
        <v>652</v>
      </c>
      <c r="H568" s="17">
        <v>149</v>
      </c>
      <c r="I568" s="17">
        <v>64</v>
      </c>
    </row>
    <row r="569" spans="2:9" x14ac:dyDescent="0.3">
      <c r="B569" s="19">
        <v>333</v>
      </c>
      <c r="C569" s="20" t="s">
        <v>71</v>
      </c>
      <c r="D569" s="20" t="s">
        <v>542</v>
      </c>
      <c r="E569" s="20" t="s">
        <v>543</v>
      </c>
      <c r="F569" s="20" t="s">
        <v>645</v>
      </c>
      <c r="G569" s="20" t="s">
        <v>648</v>
      </c>
      <c r="H569" s="21">
        <v>98</v>
      </c>
      <c r="I569" s="21">
        <v>64</v>
      </c>
    </row>
    <row r="570" spans="2:9" x14ac:dyDescent="0.3">
      <c r="B570" s="19">
        <v>333</v>
      </c>
      <c r="C570" s="20" t="s">
        <v>71</v>
      </c>
      <c r="D570" s="20" t="s">
        <v>542</v>
      </c>
      <c r="E570" s="20" t="s">
        <v>543</v>
      </c>
      <c r="F570" s="20" t="s">
        <v>649</v>
      </c>
      <c r="G570" s="20" t="s">
        <v>663</v>
      </c>
      <c r="H570" s="21">
        <v>169</v>
      </c>
      <c r="I570" s="21">
        <v>64</v>
      </c>
    </row>
    <row r="571" spans="2:9" x14ac:dyDescent="0.3">
      <c r="B571" s="19">
        <v>333</v>
      </c>
      <c r="C571" s="20" t="s">
        <v>71</v>
      </c>
      <c r="D571" s="20" t="s">
        <v>542</v>
      </c>
      <c r="E571" s="20" t="s">
        <v>543</v>
      </c>
      <c r="F571" s="20" t="s">
        <v>664</v>
      </c>
      <c r="G571" s="20" t="s">
        <v>652</v>
      </c>
      <c r="H571" s="21">
        <v>98</v>
      </c>
      <c r="I571" s="21">
        <v>64</v>
      </c>
    </row>
    <row r="572" spans="2:9" x14ac:dyDescent="0.3">
      <c r="B572" s="15">
        <v>335</v>
      </c>
      <c r="C572" s="16" t="s">
        <v>72</v>
      </c>
      <c r="D572" s="16" t="s">
        <v>544</v>
      </c>
      <c r="E572" s="16" t="s">
        <v>545</v>
      </c>
      <c r="F572" s="16" t="s">
        <v>644</v>
      </c>
      <c r="G572" s="16" t="s">
        <v>644</v>
      </c>
      <c r="H572" s="17">
        <v>125</v>
      </c>
      <c r="I572" s="17">
        <v>69</v>
      </c>
    </row>
    <row r="573" spans="2:9" x14ac:dyDescent="0.3">
      <c r="B573" s="19">
        <v>336</v>
      </c>
      <c r="C573" s="20" t="s">
        <v>72</v>
      </c>
      <c r="D573" s="20" t="s">
        <v>546</v>
      </c>
      <c r="E573" s="20" t="s">
        <v>488</v>
      </c>
      <c r="F573" s="20" t="s">
        <v>644</v>
      </c>
      <c r="G573" s="20" t="s">
        <v>644</v>
      </c>
      <c r="H573" s="21">
        <v>109</v>
      </c>
      <c r="I573" s="21">
        <v>64</v>
      </c>
    </row>
    <row r="574" spans="2:9" x14ac:dyDescent="0.3">
      <c r="B574" s="15">
        <v>338</v>
      </c>
      <c r="C574" s="16" t="s">
        <v>72</v>
      </c>
      <c r="D574" s="16" t="s">
        <v>547</v>
      </c>
      <c r="E574" s="16" t="s">
        <v>548</v>
      </c>
      <c r="F574" s="16" t="s">
        <v>644</v>
      </c>
      <c r="G574" s="16" t="s">
        <v>644</v>
      </c>
      <c r="H574" s="17">
        <v>103</v>
      </c>
      <c r="I574" s="17">
        <v>64</v>
      </c>
    </row>
    <row r="575" spans="2:9" x14ac:dyDescent="0.3">
      <c r="B575" s="19">
        <v>339</v>
      </c>
      <c r="C575" s="20" t="s">
        <v>72</v>
      </c>
      <c r="D575" s="20" t="s">
        <v>549</v>
      </c>
      <c r="E575" s="20" t="s">
        <v>550</v>
      </c>
      <c r="F575" s="20" t="s">
        <v>644</v>
      </c>
      <c r="G575" s="20" t="s">
        <v>644</v>
      </c>
      <c r="H575" s="21">
        <v>123</v>
      </c>
      <c r="I575" s="21">
        <v>69</v>
      </c>
    </row>
    <row r="576" spans="2:9" x14ac:dyDescent="0.3">
      <c r="B576" s="15">
        <v>340</v>
      </c>
      <c r="C576" s="16" t="s">
        <v>72</v>
      </c>
      <c r="D576" s="16" t="s">
        <v>551</v>
      </c>
      <c r="E576" s="16" t="s">
        <v>552</v>
      </c>
      <c r="F576" s="16" t="s">
        <v>645</v>
      </c>
      <c r="G576" s="16" t="s">
        <v>665</v>
      </c>
      <c r="H576" s="17">
        <v>234</v>
      </c>
      <c r="I576" s="17">
        <v>79</v>
      </c>
    </row>
    <row r="577" spans="2:9" x14ac:dyDescent="0.3">
      <c r="B577" s="15">
        <v>340</v>
      </c>
      <c r="C577" s="16" t="s">
        <v>72</v>
      </c>
      <c r="D577" s="16" t="s">
        <v>551</v>
      </c>
      <c r="E577" s="16" t="s">
        <v>552</v>
      </c>
      <c r="F577" s="16" t="s">
        <v>666</v>
      </c>
      <c r="G577" s="16" t="s">
        <v>661</v>
      </c>
      <c r="H577" s="17">
        <v>187</v>
      </c>
      <c r="I577" s="17">
        <v>79</v>
      </c>
    </row>
    <row r="578" spans="2:9" x14ac:dyDescent="0.3">
      <c r="B578" s="15">
        <v>340</v>
      </c>
      <c r="C578" s="16" t="s">
        <v>72</v>
      </c>
      <c r="D578" s="16" t="s">
        <v>551</v>
      </c>
      <c r="E578" s="16" t="s">
        <v>552</v>
      </c>
      <c r="F578" s="16" t="s">
        <v>662</v>
      </c>
      <c r="G578" s="16" t="s">
        <v>667</v>
      </c>
      <c r="H578" s="17">
        <v>230</v>
      </c>
      <c r="I578" s="17">
        <v>79</v>
      </c>
    </row>
    <row r="579" spans="2:9" x14ac:dyDescent="0.3">
      <c r="B579" s="15">
        <v>340</v>
      </c>
      <c r="C579" s="16" t="s">
        <v>72</v>
      </c>
      <c r="D579" s="16" t="s">
        <v>551</v>
      </c>
      <c r="E579" s="16" t="s">
        <v>552</v>
      </c>
      <c r="F579" s="16" t="s">
        <v>668</v>
      </c>
      <c r="G579" s="16" t="s">
        <v>663</v>
      </c>
      <c r="H579" s="17">
        <v>207</v>
      </c>
      <c r="I579" s="17">
        <v>79</v>
      </c>
    </row>
    <row r="580" spans="2:9" x14ac:dyDescent="0.3">
      <c r="B580" s="15">
        <v>340</v>
      </c>
      <c r="C580" s="16" t="s">
        <v>72</v>
      </c>
      <c r="D580" s="16" t="s">
        <v>551</v>
      </c>
      <c r="E580" s="16" t="s">
        <v>552</v>
      </c>
      <c r="F580" s="16" t="s">
        <v>664</v>
      </c>
      <c r="G580" s="16" t="s">
        <v>652</v>
      </c>
      <c r="H580" s="17">
        <v>234</v>
      </c>
      <c r="I580" s="17">
        <v>79</v>
      </c>
    </row>
    <row r="581" spans="2:9" x14ac:dyDescent="0.3">
      <c r="B581" s="19">
        <v>342</v>
      </c>
      <c r="C581" s="20" t="s">
        <v>73</v>
      </c>
      <c r="D581" s="20" t="s">
        <v>553</v>
      </c>
      <c r="E581" s="20" t="s">
        <v>554</v>
      </c>
      <c r="F581" s="20" t="s">
        <v>644</v>
      </c>
      <c r="G581" s="20" t="s">
        <v>644</v>
      </c>
      <c r="H581" s="21">
        <v>167</v>
      </c>
      <c r="I581" s="21">
        <v>64</v>
      </c>
    </row>
    <row r="582" spans="2:9" x14ac:dyDescent="0.3">
      <c r="B582" s="15">
        <v>343</v>
      </c>
      <c r="C582" s="16" t="s">
        <v>73</v>
      </c>
      <c r="D582" s="16" t="s">
        <v>555</v>
      </c>
      <c r="E582" s="16" t="s">
        <v>556</v>
      </c>
      <c r="F582" s="16" t="s">
        <v>645</v>
      </c>
      <c r="G582" s="16" t="s">
        <v>657</v>
      </c>
      <c r="H582" s="17">
        <v>158</v>
      </c>
      <c r="I582" s="17">
        <v>64</v>
      </c>
    </row>
    <row r="583" spans="2:9" x14ac:dyDescent="0.3">
      <c r="B583" s="15">
        <v>343</v>
      </c>
      <c r="C583" s="16" t="s">
        <v>73</v>
      </c>
      <c r="D583" s="16" t="s">
        <v>555</v>
      </c>
      <c r="E583" s="16" t="s">
        <v>556</v>
      </c>
      <c r="F583" s="16" t="s">
        <v>658</v>
      </c>
      <c r="G583" s="16" t="s">
        <v>661</v>
      </c>
      <c r="H583" s="17">
        <v>140</v>
      </c>
      <c r="I583" s="17">
        <v>64</v>
      </c>
    </row>
    <row r="584" spans="2:9" x14ac:dyDescent="0.3">
      <c r="B584" s="15">
        <v>343</v>
      </c>
      <c r="C584" s="16" t="s">
        <v>73</v>
      </c>
      <c r="D584" s="16" t="s">
        <v>555</v>
      </c>
      <c r="E584" s="16" t="s">
        <v>556</v>
      </c>
      <c r="F584" s="16" t="s">
        <v>662</v>
      </c>
      <c r="G584" s="16" t="s">
        <v>667</v>
      </c>
      <c r="H584" s="17">
        <v>161</v>
      </c>
      <c r="I584" s="17">
        <v>64</v>
      </c>
    </row>
    <row r="585" spans="2:9" x14ac:dyDescent="0.3">
      <c r="B585" s="15">
        <v>343</v>
      </c>
      <c r="C585" s="16" t="s">
        <v>73</v>
      </c>
      <c r="D585" s="16" t="s">
        <v>555</v>
      </c>
      <c r="E585" s="16" t="s">
        <v>556</v>
      </c>
      <c r="F585" s="16" t="s">
        <v>668</v>
      </c>
      <c r="G585" s="16" t="s">
        <v>663</v>
      </c>
      <c r="H585" s="17">
        <v>131</v>
      </c>
      <c r="I585" s="17">
        <v>64</v>
      </c>
    </row>
    <row r="586" spans="2:9" x14ac:dyDescent="0.3">
      <c r="B586" s="15">
        <v>343</v>
      </c>
      <c r="C586" s="16" t="s">
        <v>73</v>
      </c>
      <c r="D586" s="16" t="s">
        <v>555</v>
      </c>
      <c r="E586" s="16" t="s">
        <v>556</v>
      </c>
      <c r="F586" s="16" t="s">
        <v>664</v>
      </c>
      <c r="G586" s="16" t="s">
        <v>652</v>
      </c>
      <c r="H586" s="17">
        <v>158</v>
      </c>
      <c r="I586" s="17">
        <v>64</v>
      </c>
    </row>
    <row r="587" spans="2:9" x14ac:dyDescent="0.3">
      <c r="B587" s="19">
        <v>486</v>
      </c>
      <c r="C587" s="20" t="s">
        <v>73</v>
      </c>
      <c r="D587" s="20" t="s">
        <v>557</v>
      </c>
      <c r="E587" s="20" t="s">
        <v>329</v>
      </c>
      <c r="F587" s="20" t="s">
        <v>644</v>
      </c>
      <c r="G587" s="20" t="s">
        <v>644</v>
      </c>
      <c r="H587" s="21">
        <v>136</v>
      </c>
      <c r="I587" s="21">
        <v>64</v>
      </c>
    </row>
    <row r="588" spans="2:9" x14ac:dyDescent="0.3">
      <c r="B588" s="15">
        <v>345</v>
      </c>
      <c r="C588" s="16" t="s">
        <v>73</v>
      </c>
      <c r="D588" s="16" t="s">
        <v>558</v>
      </c>
      <c r="E588" s="16" t="s">
        <v>559</v>
      </c>
      <c r="F588" s="16" t="s">
        <v>644</v>
      </c>
      <c r="G588" s="16" t="s">
        <v>644</v>
      </c>
      <c r="H588" s="17">
        <v>104</v>
      </c>
      <c r="I588" s="17">
        <v>64</v>
      </c>
    </row>
    <row r="589" spans="2:9" x14ac:dyDescent="0.3">
      <c r="B589" s="19">
        <v>346</v>
      </c>
      <c r="C589" s="20" t="s">
        <v>73</v>
      </c>
      <c r="D589" s="20" t="s">
        <v>252</v>
      </c>
      <c r="E589" s="20" t="s">
        <v>560</v>
      </c>
      <c r="F589" s="20" t="s">
        <v>645</v>
      </c>
      <c r="G589" s="20" t="s">
        <v>665</v>
      </c>
      <c r="H589" s="21">
        <v>161</v>
      </c>
      <c r="I589" s="21">
        <v>69</v>
      </c>
    </row>
    <row r="590" spans="2:9" x14ac:dyDescent="0.3">
      <c r="B590" s="19">
        <v>346</v>
      </c>
      <c r="C590" s="20" t="s">
        <v>73</v>
      </c>
      <c r="D590" s="20" t="s">
        <v>252</v>
      </c>
      <c r="E590" s="20" t="s">
        <v>560</v>
      </c>
      <c r="F590" s="20" t="s">
        <v>666</v>
      </c>
      <c r="G590" s="20" t="s">
        <v>663</v>
      </c>
      <c r="H590" s="21">
        <v>154</v>
      </c>
      <c r="I590" s="21">
        <v>69</v>
      </c>
    </row>
    <row r="591" spans="2:9" x14ac:dyDescent="0.3">
      <c r="B591" s="19">
        <v>346</v>
      </c>
      <c r="C591" s="20" t="s">
        <v>73</v>
      </c>
      <c r="D591" s="20" t="s">
        <v>252</v>
      </c>
      <c r="E591" s="20" t="s">
        <v>560</v>
      </c>
      <c r="F591" s="20" t="s">
        <v>664</v>
      </c>
      <c r="G591" s="20" t="s">
        <v>652</v>
      </c>
      <c r="H591" s="21">
        <v>161</v>
      </c>
      <c r="I591" s="21">
        <v>69</v>
      </c>
    </row>
    <row r="592" spans="2:9" x14ac:dyDescent="0.3">
      <c r="B592" s="15">
        <v>348</v>
      </c>
      <c r="C592" s="16" t="s">
        <v>73</v>
      </c>
      <c r="D592" s="16" t="s">
        <v>561</v>
      </c>
      <c r="E592" s="16" t="s">
        <v>561</v>
      </c>
      <c r="F592" s="16" t="s">
        <v>645</v>
      </c>
      <c r="G592" s="16" t="s">
        <v>648</v>
      </c>
      <c r="H592" s="17">
        <v>99</v>
      </c>
      <c r="I592" s="17">
        <v>64</v>
      </c>
    </row>
    <row r="593" spans="2:9" x14ac:dyDescent="0.3">
      <c r="B593" s="15">
        <v>348</v>
      </c>
      <c r="C593" s="16" t="s">
        <v>73</v>
      </c>
      <c r="D593" s="16" t="s">
        <v>561</v>
      </c>
      <c r="E593" s="16" t="s">
        <v>561</v>
      </c>
      <c r="F593" s="16" t="s">
        <v>649</v>
      </c>
      <c r="G593" s="16" t="s">
        <v>650</v>
      </c>
      <c r="H593" s="17">
        <v>139</v>
      </c>
      <c r="I593" s="17">
        <v>64</v>
      </c>
    </row>
    <row r="594" spans="2:9" x14ac:dyDescent="0.3">
      <c r="B594" s="15">
        <v>348</v>
      </c>
      <c r="C594" s="16" t="s">
        <v>73</v>
      </c>
      <c r="D594" s="16" t="s">
        <v>561</v>
      </c>
      <c r="E594" s="16" t="s">
        <v>561</v>
      </c>
      <c r="F594" s="16" t="s">
        <v>651</v>
      </c>
      <c r="G594" s="16" t="s">
        <v>652</v>
      </c>
      <c r="H594" s="17">
        <v>99</v>
      </c>
      <c r="I594" s="17">
        <v>64</v>
      </c>
    </row>
    <row r="595" spans="2:9" x14ac:dyDescent="0.3">
      <c r="B595" s="19">
        <v>350</v>
      </c>
      <c r="C595" s="20" t="s">
        <v>73</v>
      </c>
      <c r="D595" s="20" t="s">
        <v>562</v>
      </c>
      <c r="E595" s="20" t="s">
        <v>563</v>
      </c>
      <c r="F595" s="20" t="s">
        <v>644</v>
      </c>
      <c r="G595" s="20" t="s">
        <v>644</v>
      </c>
      <c r="H595" s="21">
        <v>122</v>
      </c>
      <c r="I595" s="21">
        <v>69</v>
      </c>
    </row>
    <row r="596" spans="2:9" x14ac:dyDescent="0.3">
      <c r="B596" s="15">
        <v>471</v>
      </c>
      <c r="C596" s="16" t="s">
        <v>73</v>
      </c>
      <c r="D596" s="16" t="s">
        <v>564</v>
      </c>
      <c r="E596" s="16" t="s">
        <v>565</v>
      </c>
      <c r="F596" s="16" t="s">
        <v>644</v>
      </c>
      <c r="G596" s="16" t="s">
        <v>644</v>
      </c>
      <c r="H596" s="17">
        <v>183</v>
      </c>
      <c r="I596" s="17">
        <v>64</v>
      </c>
    </row>
    <row r="597" spans="2:9" x14ac:dyDescent="0.3">
      <c r="B597" s="19">
        <v>492</v>
      </c>
      <c r="C597" s="20" t="s">
        <v>73</v>
      </c>
      <c r="D597" s="20" t="s">
        <v>566</v>
      </c>
      <c r="E597" s="20" t="s">
        <v>567</v>
      </c>
      <c r="F597" s="20" t="s">
        <v>644</v>
      </c>
      <c r="G597" s="20" t="s">
        <v>644</v>
      </c>
      <c r="H597" s="21">
        <v>134</v>
      </c>
      <c r="I597" s="21">
        <v>59</v>
      </c>
    </row>
    <row r="598" spans="2:9" x14ac:dyDescent="0.3">
      <c r="B598" s="15">
        <v>354</v>
      </c>
      <c r="C598" s="16" t="s">
        <v>73</v>
      </c>
      <c r="D598" s="16" t="s">
        <v>568</v>
      </c>
      <c r="E598" s="16" t="s">
        <v>569</v>
      </c>
      <c r="F598" s="16" t="s">
        <v>644</v>
      </c>
      <c r="G598" s="16" t="s">
        <v>644</v>
      </c>
      <c r="H598" s="17">
        <v>122</v>
      </c>
      <c r="I598" s="17">
        <v>64</v>
      </c>
    </row>
    <row r="599" spans="2:9" x14ac:dyDescent="0.3">
      <c r="B599" s="19">
        <v>355</v>
      </c>
      <c r="C599" s="20" t="s">
        <v>73</v>
      </c>
      <c r="D599" s="20" t="s">
        <v>570</v>
      </c>
      <c r="E599" s="20" t="s">
        <v>545</v>
      </c>
      <c r="F599" s="20" t="s">
        <v>644</v>
      </c>
      <c r="G599" s="20" t="s">
        <v>644</v>
      </c>
      <c r="H599" s="21">
        <v>102</v>
      </c>
      <c r="I599" s="21">
        <v>64</v>
      </c>
    </row>
    <row r="600" spans="2:9" x14ac:dyDescent="0.3">
      <c r="B600" s="15">
        <v>356</v>
      </c>
      <c r="C600" s="16" t="s">
        <v>73</v>
      </c>
      <c r="D600" s="16" t="s">
        <v>571</v>
      </c>
      <c r="E600" s="16" t="s">
        <v>572</v>
      </c>
      <c r="F600" s="16" t="s">
        <v>644</v>
      </c>
      <c r="G600" s="16" t="s">
        <v>644</v>
      </c>
      <c r="H600" s="17">
        <v>124</v>
      </c>
      <c r="I600" s="17">
        <v>64</v>
      </c>
    </row>
    <row r="601" spans="2:9" x14ac:dyDescent="0.3">
      <c r="B601" s="19">
        <v>357</v>
      </c>
      <c r="C601" s="20" t="s">
        <v>73</v>
      </c>
      <c r="D601" s="20" t="s">
        <v>573</v>
      </c>
      <c r="E601" s="20" t="s">
        <v>574</v>
      </c>
      <c r="F601" s="20" t="s">
        <v>645</v>
      </c>
      <c r="G601" s="20" t="s">
        <v>646</v>
      </c>
      <c r="H601" s="21">
        <v>99</v>
      </c>
      <c r="I601" s="21">
        <v>59</v>
      </c>
    </row>
    <row r="602" spans="2:9" x14ac:dyDescent="0.3">
      <c r="B602" s="19">
        <v>357</v>
      </c>
      <c r="C602" s="20" t="s">
        <v>73</v>
      </c>
      <c r="D602" s="20" t="s">
        <v>573</v>
      </c>
      <c r="E602" s="20" t="s">
        <v>574</v>
      </c>
      <c r="F602" s="20" t="s">
        <v>647</v>
      </c>
      <c r="G602" s="20" t="s">
        <v>650</v>
      </c>
      <c r="H602" s="21">
        <v>115</v>
      </c>
      <c r="I602" s="21">
        <v>59</v>
      </c>
    </row>
    <row r="603" spans="2:9" x14ac:dyDescent="0.3">
      <c r="B603" s="19">
        <v>357</v>
      </c>
      <c r="C603" s="20" t="s">
        <v>73</v>
      </c>
      <c r="D603" s="20" t="s">
        <v>573</v>
      </c>
      <c r="E603" s="20" t="s">
        <v>574</v>
      </c>
      <c r="F603" s="20" t="s">
        <v>651</v>
      </c>
      <c r="G603" s="20" t="s">
        <v>652</v>
      </c>
      <c r="H603" s="21">
        <v>99</v>
      </c>
      <c r="I603" s="21">
        <v>59</v>
      </c>
    </row>
    <row r="604" spans="2:9" x14ac:dyDescent="0.3">
      <c r="B604" s="15">
        <v>358</v>
      </c>
      <c r="C604" s="16" t="s">
        <v>73</v>
      </c>
      <c r="D604" s="16" t="s">
        <v>575</v>
      </c>
      <c r="E604" s="16" t="s">
        <v>576</v>
      </c>
      <c r="F604" s="16" t="s">
        <v>645</v>
      </c>
      <c r="G604" s="16" t="s">
        <v>646</v>
      </c>
      <c r="H604" s="17">
        <v>107</v>
      </c>
      <c r="I604" s="17">
        <v>64</v>
      </c>
    </row>
    <row r="605" spans="2:9" x14ac:dyDescent="0.3">
      <c r="B605" s="15">
        <v>358</v>
      </c>
      <c r="C605" s="16" t="s">
        <v>73</v>
      </c>
      <c r="D605" s="16" t="s">
        <v>575</v>
      </c>
      <c r="E605" s="16" t="s">
        <v>576</v>
      </c>
      <c r="F605" s="16" t="s">
        <v>647</v>
      </c>
      <c r="G605" s="16" t="s">
        <v>659</v>
      </c>
      <c r="H605" s="17">
        <v>123</v>
      </c>
      <c r="I605" s="17">
        <v>64</v>
      </c>
    </row>
    <row r="606" spans="2:9" x14ac:dyDescent="0.3">
      <c r="B606" s="15">
        <v>358</v>
      </c>
      <c r="C606" s="16" t="s">
        <v>73</v>
      </c>
      <c r="D606" s="16" t="s">
        <v>575</v>
      </c>
      <c r="E606" s="16" t="s">
        <v>576</v>
      </c>
      <c r="F606" s="16" t="s">
        <v>660</v>
      </c>
      <c r="G606" s="16" t="s">
        <v>652</v>
      </c>
      <c r="H606" s="17">
        <v>107</v>
      </c>
      <c r="I606" s="17">
        <v>64</v>
      </c>
    </row>
    <row r="607" spans="2:9" x14ac:dyDescent="0.3">
      <c r="B607" s="19">
        <v>474</v>
      </c>
      <c r="C607" s="20" t="s">
        <v>74</v>
      </c>
      <c r="D607" s="20" t="s">
        <v>577</v>
      </c>
      <c r="E607" s="20" t="s">
        <v>176</v>
      </c>
      <c r="F607" s="20" t="s">
        <v>645</v>
      </c>
      <c r="G607" s="20" t="s">
        <v>657</v>
      </c>
      <c r="H607" s="21">
        <v>208</v>
      </c>
      <c r="I607" s="21">
        <v>69</v>
      </c>
    </row>
    <row r="608" spans="2:9" x14ac:dyDescent="0.3">
      <c r="B608" s="19">
        <v>474</v>
      </c>
      <c r="C608" s="20" t="s">
        <v>74</v>
      </c>
      <c r="D608" s="20" t="s">
        <v>577</v>
      </c>
      <c r="E608" s="20" t="s">
        <v>176</v>
      </c>
      <c r="F608" s="20" t="s">
        <v>658</v>
      </c>
      <c r="G608" s="20" t="s">
        <v>646</v>
      </c>
      <c r="H608" s="21">
        <v>105</v>
      </c>
      <c r="I608" s="21">
        <v>69</v>
      </c>
    </row>
    <row r="609" spans="2:9" x14ac:dyDescent="0.3">
      <c r="B609" s="19">
        <v>474</v>
      </c>
      <c r="C609" s="20" t="s">
        <v>74</v>
      </c>
      <c r="D609" s="20" t="s">
        <v>577</v>
      </c>
      <c r="E609" s="20" t="s">
        <v>176</v>
      </c>
      <c r="F609" s="20" t="s">
        <v>647</v>
      </c>
      <c r="G609" s="20" t="s">
        <v>652</v>
      </c>
      <c r="H609" s="21">
        <v>208</v>
      </c>
      <c r="I609" s="21">
        <v>69</v>
      </c>
    </row>
    <row r="610" spans="2:9" x14ac:dyDescent="0.3">
      <c r="B610" s="15">
        <v>360</v>
      </c>
      <c r="C610" s="16" t="s">
        <v>74</v>
      </c>
      <c r="D610" s="16" t="s">
        <v>578</v>
      </c>
      <c r="E610" s="16" t="s">
        <v>179</v>
      </c>
      <c r="F610" s="16" t="s">
        <v>645</v>
      </c>
      <c r="G610" s="16" t="s">
        <v>665</v>
      </c>
      <c r="H610" s="17">
        <v>182</v>
      </c>
      <c r="I610" s="17">
        <v>79</v>
      </c>
    </row>
    <row r="611" spans="2:9" x14ac:dyDescent="0.3">
      <c r="B611" s="15">
        <v>360</v>
      </c>
      <c r="C611" s="16" t="s">
        <v>74</v>
      </c>
      <c r="D611" s="16" t="s">
        <v>578</v>
      </c>
      <c r="E611" s="16" t="s">
        <v>179</v>
      </c>
      <c r="F611" s="16" t="s">
        <v>666</v>
      </c>
      <c r="G611" s="16" t="s">
        <v>655</v>
      </c>
      <c r="H611" s="17">
        <v>342</v>
      </c>
      <c r="I611" s="17">
        <v>79</v>
      </c>
    </row>
    <row r="612" spans="2:9" x14ac:dyDescent="0.3">
      <c r="B612" s="15">
        <v>360</v>
      </c>
      <c r="C612" s="16" t="s">
        <v>74</v>
      </c>
      <c r="D612" s="16" t="s">
        <v>578</v>
      </c>
      <c r="E612" s="16" t="s">
        <v>179</v>
      </c>
      <c r="F612" s="16" t="s">
        <v>656</v>
      </c>
      <c r="G612" s="16" t="s">
        <v>652</v>
      </c>
      <c r="H612" s="17">
        <v>182</v>
      </c>
      <c r="I612" s="17">
        <v>79</v>
      </c>
    </row>
    <row r="613" spans="2:9" x14ac:dyDescent="0.3">
      <c r="B613" s="19">
        <v>361</v>
      </c>
      <c r="C613" s="20" t="s">
        <v>74</v>
      </c>
      <c r="D613" s="20" t="s">
        <v>579</v>
      </c>
      <c r="E613" s="20" t="s">
        <v>580</v>
      </c>
      <c r="F613" s="20" t="s">
        <v>644</v>
      </c>
      <c r="G613" s="20" t="s">
        <v>644</v>
      </c>
      <c r="H613" s="21">
        <v>101</v>
      </c>
      <c r="I613" s="21">
        <v>64</v>
      </c>
    </row>
    <row r="614" spans="2:9" x14ac:dyDescent="0.3">
      <c r="B614" s="15">
        <v>362</v>
      </c>
      <c r="C614" s="16" t="s">
        <v>74</v>
      </c>
      <c r="D614" s="16" t="s">
        <v>581</v>
      </c>
      <c r="E614" s="16" t="s">
        <v>582</v>
      </c>
      <c r="F614" s="16" t="s">
        <v>644</v>
      </c>
      <c r="G614" s="16" t="s">
        <v>644</v>
      </c>
      <c r="H614" s="17">
        <v>128</v>
      </c>
      <c r="I614" s="17">
        <v>64</v>
      </c>
    </row>
    <row r="615" spans="2:9" x14ac:dyDescent="0.3">
      <c r="B615" s="19">
        <v>459</v>
      </c>
      <c r="C615" s="20" t="s">
        <v>75</v>
      </c>
      <c r="D615" s="20" t="s">
        <v>583</v>
      </c>
      <c r="E615" s="20" t="s">
        <v>520</v>
      </c>
      <c r="F615" s="20" t="s">
        <v>645</v>
      </c>
      <c r="G615" s="20" t="s">
        <v>657</v>
      </c>
      <c r="H615" s="21">
        <v>123</v>
      </c>
      <c r="I615" s="21">
        <v>59</v>
      </c>
    </row>
    <row r="616" spans="2:9" x14ac:dyDescent="0.3">
      <c r="B616" s="19">
        <v>459</v>
      </c>
      <c r="C616" s="20" t="s">
        <v>75</v>
      </c>
      <c r="D616" s="20" t="s">
        <v>583</v>
      </c>
      <c r="E616" s="20" t="s">
        <v>520</v>
      </c>
      <c r="F616" s="20" t="s">
        <v>658</v>
      </c>
      <c r="G616" s="20" t="s">
        <v>667</v>
      </c>
      <c r="H616" s="21">
        <v>105</v>
      </c>
      <c r="I616" s="21">
        <v>59</v>
      </c>
    </row>
    <row r="617" spans="2:9" x14ac:dyDescent="0.3">
      <c r="B617" s="19">
        <v>459</v>
      </c>
      <c r="C617" s="20" t="s">
        <v>75</v>
      </c>
      <c r="D617" s="20" t="s">
        <v>583</v>
      </c>
      <c r="E617" s="20" t="s">
        <v>520</v>
      </c>
      <c r="F617" s="20" t="s">
        <v>668</v>
      </c>
      <c r="G617" s="20" t="s">
        <v>652</v>
      </c>
      <c r="H617" s="21">
        <v>123</v>
      </c>
      <c r="I617" s="21">
        <v>59</v>
      </c>
    </row>
    <row r="618" spans="2:9" x14ac:dyDescent="0.3">
      <c r="B618" s="15">
        <v>363</v>
      </c>
      <c r="C618" s="16" t="s">
        <v>75</v>
      </c>
      <c r="D618" s="16" t="s">
        <v>584</v>
      </c>
      <c r="E618" s="16" t="s">
        <v>585</v>
      </c>
      <c r="F618" s="16" t="s">
        <v>644</v>
      </c>
      <c r="G618" s="16" t="s">
        <v>644</v>
      </c>
      <c r="H618" s="17">
        <v>126</v>
      </c>
      <c r="I618" s="17">
        <v>69</v>
      </c>
    </row>
    <row r="619" spans="2:9" x14ac:dyDescent="0.3">
      <c r="B619" s="19">
        <v>428</v>
      </c>
      <c r="C619" s="20" t="s">
        <v>75</v>
      </c>
      <c r="D619" s="20" t="s">
        <v>586</v>
      </c>
      <c r="E619" s="20" t="s">
        <v>586</v>
      </c>
      <c r="F619" s="20" t="s">
        <v>644</v>
      </c>
      <c r="G619" s="20" t="s">
        <v>644</v>
      </c>
      <c r="H619" s="21">
        <v>116</v>
      </c>
      <c r="I619" s="21">
        <v>69</v>
      </c>
    </row>
    <row r="620" spans="2:9" x14ac:dyDescent="0.3">
      <c r="B620" s="15">
        <v>365</v>
      </c>
      <c r="C620" s="16" t="s">
        <v>75</v>
      </c>
      <c r="D620" s="16" t="s">
        <v>587</v>
      </c>
      <c r="E620" s="16" t="s">
        <v>588</v>
      </c>
      <c r="F620" s="16" t="s">
        <v>644</v>
      </c>
      <c r="G620" s="16" t="s">
        <v>644</v>
      </c>
      <c r="H620" s="17">
        <v>105</v>
      </c>
      <c r="I620" s="17">
        <v>64</v>
      </c>
    </row>
    <row r="621" spans="2:9" x14ac:dyDescent="0.3">
      <c r="B621" s="19">
        <v>368</v>
      </c>
      <c r="C621" s="20" t="s">
        <v>75</v>
      </c>
      <c r="D621" s="20" t="s">
        <v>245</v>
      </c>
      <c r="E621" s="20" t="s">
        <v>589</v>
      </c>
      <c r="F621" s="20" t="s">
        <v>644</v>
      </c>
      <c r="G621" s="20" t="s">
        <v>644</v>
      </c>
      <c r="H621" s="21">
        <v>145</v>
      </c>
      <c r="I621" s="21">
        <v>64</v>
      </c>
    </row>
    <row r="622" spans="2:9" x14ac:dyDescent="0.3">
      <c r="B622" s="15">
        <v>369</v>
      </c>
      <c r="C622" s="16" t="s">
        <v>75</v>
      </c>
      <c r="D622" s="16" t="s">
        <v>590</v>
      </c>
      <c r="E622" s="16" t="s">
        <v>591</v>
      </c>
      <c r="F622" s="16" t="s">
        <v>644</v>
      </c>
      <c r="G622" s="16" t="s">
        <v>644</v>
      </c>
      <c r="H622" s="17">
        <v>122</v>
      </c>
      <c r="I622" s="17">
        <v>59</v>
      </c>
    </row>
    <row r="623" spans="2:9" x14ac:dyDescent="0.3">
      <c r="B623" s="19">
        <v>371</v>
      </c>
      <c r="C623" s="20" t="s">
        <v>75</v>
      </c>
      <c r="D623" s="20" t="s">
        <v>592</v>
      </c>
      <c r="E623" s="20" t="s">
        <v>593</v>
      </c>
      <c r="F623" s="20" t="s">
        <v>645</v>
      </c>
      <c r="G623" s="20" t="s">
        <v>648</v>
      </c>
      <c r="H623" s="21">
        <v>117</v>
      </c>
      <c r="I623" s="21">
        <v>64</v>
      </c>
    </row>
    <row r="624" spans="2:9" x14ac:dyDescent="0.3">
      <c r="B624" s="19">
        <v>371</v>
      </c>
      <c r="C624" s="20" t="s">
        <v>75</v>
      </c>
      <c r="D624" s="20" t="s">
        <v>592</v>
      </c>
      <c r="E624" s="20" t="s">
        <v>593</v>
      </c>
      <c r="F624" s="20" t="s">
        <v>649</v>
      </c>
      <c r="G624" s="20" t="s">
        <v>663</v>
      </c>
      <c r="H624" s="21">
        <v>222</v>
      </c>
      <c r="I624" s="21">
        <v>64</v>
      </c>
    </row>
    <row r="625" spans="2:9" x14ac:dyDescent="0.3">
      <c r="B625" s="19">
        <v>371</v>
      </c>
      <c r="C625" s="20" t="s">
        <v>75</v>
      </c>
      <c r="D625" s="20" t="s">
        <v>592</v>
      </c>
      <c r="E625" s="20" t="s">
        <v>593</v>
      </c>
      <c r="F625" s="20" t="s">
        <v>664</v>
      </c>
      <c r="G625" s="20" t="s">
        <v>652</v>
      </c>
      <c r="H625" s="21">
        <v>117</v>
      </c>
      <c r="I625" s="21">
        <v>64</v>
      </c>
    </row>
    <row r="626" spans="2:9" x14ac:dyDescent="0.3">
      <c r="B626" s="15">
        <v>372</v>
      </c>
      <c r="C626" s="16" t="s">
        <v>75</v>
      </c>
      <c r="D626" s="16" t="s">
        <v>594</v>
      </c>
      <c r="E626" s="16" t="s">
        <v>595</v>
      </c>
      <c r="F626" s="16" t="s">
        <v>645</v>
      </c>
      <c r="G626" s="16" t="s">
        <v>667</v>
      </c>
      <c r="H626" s="17">
        <v>124</v>
      </c>
      <c r="I626" s="17">
        <v>64</v>
      </c>
    </row>
    <row r="627" spans="2:9" x14ac:dyDescent="0.3">
      <c r="B627" s="15">
        <v>372</v>
      </c>
      <c r="C627" s="16" t="s">
        <v>75</v>
      </c>
      <c r="D627" s="16" t="s">
        <v>594</v>
      </c>
      <c r="E627" s="16" t="s">
        <v>595</v>
      </c>
      <c r="F627" s="16" t="s">
        <v>668</v>
      </c>
      <c r="G627" s="16" t="s">
        <v>663</v>
      </c>
      <c r="H627" s="17">
        <v>244</v>
      </c>
      <c r="I627" s="17">
        <v>64</v>
      </c>
    </row>
    <row r="628" spans="2:9" x14ac:dyDescent="0.3">
      <c r="B628" s="15">
        <v>372</v>
      </c>
      <c r="C628" s="16" t="s">
        <v>75</v>
      </c>
      <c r="D628" s="16" t="s">
        <v>594</v>
      </c>
      <c r="E628" s="16" t="s">
        <v>595</v>
      </c>
      <c r="F628" s="16" t="s">
        <v>664</v>
      </c>
      <c r="G628" s="16" t="s">
        <v>652</v>
      </c>
      <c r="H628" s="17">
        <v>124</v>
      </c>
      <c r="I628" s="17">
        <v>64</v>
      </c>
    </row>
    <row r="629" spans="2:9" x14ac:dyDescent="0.3">
      <c r="B629" s="19">
        <v>374</v>
      </c>
      <c r="C629" s="20" t="s">
        <v>75</v>
      </c>
      <c r="D629" s="20" t="s">
        <v>596</v>
      </c>
      <c r="E629" s="20" t="s">
        <v>597</v>
      </c>
      <c r="F629" s="20" t="s">
        <v>645</v>
      </c>
      <c r="G629" s="20" t="s">
        <v>653</v>
      </c>
      <c r="H629" s="21">
        <v>114</v>
      </c>
      <c r="I629" s="21">
        <v>64</v>
      </c>
    </row>
    <row r="630" spans="2:9" x14ac:dyDescent="0.3">
      <c r="B630" s="19">
        <v>374</v>
      </c>
      <c r="C630" s="20" t="s">
        <v>75</v>
      </c>
      <c r="D630" s="20" t="s">
        <v>596</v>
      </c>
      <c r="E630" s="20" t="s">
        <v>597</v>
      </c>
      <c r="F630" s="20" t="s">
        <v>654</v>
      </c>
      <c r="G630" s="20" t="s">
        <v>655</v>
      </c>
      <c r="H630" s="21">
        <v>103</v>
      </c>
      <c r="I630" s="21">
        <v>64</v>
      </c>
    </row>
    <row r="631" spans="2:9" x14ac:dyDescent="0.3">
      <c r="B631" s="19">
        <v>374</v>
      </c>
      <c r="C631" s="20" t="s">
        <v>75</v>
      </c>
      <c r="D631" s="20" t="s">
        <v>596</v>
      </c>
      <c r="E631" s="20" t="s">
        <v>597</v>
      </c>
      <c r="F631" s="20" t="s">
        <v>656</v>
      </c>
      <c r="G631" s="20" t="s">
        <v>663</v>
      </c>
      <c r="H631" s="21">
        <v>130</v>
      </c>
      <c r="I631" s="21">
        <v>64</v>
      </c>
    </row>
    <row r="632" spans="2:9" x14ac:dyDescent="0.3">
      <c r="B632" s="19">
        <v>374</v>
      </c>
      <c r="C632" s="20" t="s">
        <v>75</v>
      </c>
      <c r="D632" s="20" t="s">
        <v>596</v>
      </c>
      <c r="E632" s="20" t="s">
        <v>597</v>
      </c>
      <c r="F632" s="20" t="s">
        <v>664</v>
      </c>
      <c r="G632" s="20" t="s">
        <v>652</v>
      </c>
      <c r="H632" s="21">
        <v>114</v>
      </c>
      <c r="I632" s="21">
        <v>64</v>
      </c>
    </row>
    <row r="633" spans="2:9" x14ac:dyDescent="0.3">
      <c r="B633" s="15">
        <v>377</v>
      </c>
      <c r="C633" s="16" t="s">
        <v>76</v>
      </c>
      <c r="D633" s="16" t="s">
        <v>598</v>
      </c>
      <c r="E633" s="16" t="s">
        <v>599</v>
      </c>
      <c r="F633" s="16" t="s">
        <v>645</v>
      </c>
      <c r="G633" s="16" t="s">
        <v>657</v>
      </c>
      <c r="H633" s="17">
        <v>154</v>
      </c>
      <c r="I633" s="17">
        <v>69</v>
      </c>
    </row>
    <row r="634" spans="2:9" x14ac:dyDescent="0.3">
      <c r="B634" s="15">
        <v>377</v>
      </c>
      <c r="C634" s="16" t="s">
        <v>76</v>
      </c>
      <c r="D634" s="16" t="s">
        <v>598</v>
      </c>
      <c r="E634" s="16" t="s">
        <v>599</v>
      </c>
      <c r="F634" s="16" t="s">
        <v>658</v>
      </c>
      <c r="G634" s="16" t="s">
        <v>648</v>
      </c>
      <c r="H634" s="17">
        <v>111</v>
      </c>
      <c r="I634" s="17">
        <v>69</v>
      </c>
    </row>
    <row r="635" spans="2:9" x14ac:dyDescent="0.3">
      <c r="B635" s="15">
        <v>377</v>
      </c>
      <c r="C635" s="16" t="s">
        <v>76</v>
      </c>
      <c r="D635" s="16" t="s">
        <v>598</v>
      </c>
      <c r="E635" s="16" t="s">
        <v>599</v>
      </c>
      <c r="F635" s="16" t="s">
        <v>649</v>
      </c>
      <c r="G635" s="16" t="s">
        <v>652</v>
      </c>
      <c r="H635" s="17">
        <v>154</v>
      </c>
      <c r="I635" s="17">
        <v>69</v>
      </c>
    </row>
    <row r="636" spans="2:9" x14ac:dyDescent="0.3">
      <c r="B636" s="19">
        <v>378</v>
      </c>
      <c r="C636" s="20" t="s">
        <v>76</v>
      </c>
      <c r="D636" s="20" t="s">
        <v>411</v>
      </c>
      <c r="E636" s="20" t="s">
        <v>600</v>
      </c>
      <c r="F636" s="20" t="s">
        <v>645</v>
      </c>
      <c r="G636" s="20" t="s">
        <v>657</v>
      </c>
      <c r="H636" s="21">
        <v>215</v>
      </c>
      <c r="I636" s="21">
        <v>79</v>
      </c>
    </row>
    <row r="637" spans="2:9" x14ac:dyDescent="0.3">
      <c r="B637" s="19">
        <v>378</v>
      </c>
      <c r="C637" s="20" t="s">
        <v>76</v>
      </c>
      <c r="D637" s="20" t="s">
        <v>411</v>
      </c>
      <c r="E637" s="20" t="s">
        <v>600</v>
      </c>
      <c r="F637" s="20" t="s">
        <v>658</v>
      </c>
      <c r="G637" s="20" t="s">
        <v>650</v>
      </c>
      <c r="H637" s="21">
        <v>172</v>
      </c>
      <c r="I637" s="21">
        <v>79</v>
      </c>
    </row>
    <row r="638" spans="2:9" x14ac:dyDescent="0.3">
      <c r="B638" s="19">
        <v>378</v>
      </c>
      <c r="C638" s="20" t="s">
        <v>76</v>
      </c>
      <c r="D638" s="20" t="s">
        <v>411</v>
      </c>
      <c r="E638" s="20" t="s">
        <v>600</v>
      </c>
      <c r="F638" s="20" t="s">
        <v>651</v>
      </c>
      <c r="G638" s="20" t="s">
        <v>652</v>
      </c>
      <c r="H638" s="21">
        <v>215</v>
      </c>
      <c r="I638" s="21">
        <v>79</v>
      </c>
    </row>
    <row r="639" spans="2:9" x14ac:dyDescent="0.3">
      <c r="B639" s="15">
        <v>379</v>
      </c>
      <c r="C639" s="16" t="s">
        <v>76</v>
      </c>
      <c r="D639" s="16" t="s">
        <v>601</v>
      </c>
      <c r="E639" s="16" t="s">
        <v>496</v>
      </c>
      <c r="F639" s="16" t="s">
        <v>645</v>
      </c>
      <c r="G639" s="16" t="s">
        <v>657</v>
      </c>
      <c r="H639" s="17">
        <v>179</v>
      </c>
      <c r="I639" s="17">
        <v>69</v>
      </c>
    </row>
    <row r="640" spans="2:9" x14ac:dyDescent="0.3">
      <c r="B640" s="15">
        <v>379</v>
      </c>
      <c r="C640" s="16" t="s">
        <v>76</v>
      </c>
      <c r="D640" s="16" t="s">
        <v>601</v>
      </c>
      <c r="E640" s="16" t="s">
        <v>496</v>
      </c>
      <c r="F640" s="16" t="s">
        <v>658</v>
      </c>
      <c r="G640" s="16" t="s">
        <v>650</v>
      </c>
      <c r="H640" s="17">
        <v>134</v>
      </c>
      <c r="I640" s="17">
        <v>69</v>
      </c>
    </row>
    <row r="641" spans="2:9" x14ac:dyDescent="0.3">
      <c r="B641" s="15">
        <v>379</v>
      </c>
      <c r="C641" s="16" t="s">
        <v>76</v>
      </c>
      <c r="D641" s="16" t="s">
        <v>601</v>
      </c>
      <c r="E641" s="16" t="s">
        <v>496</v>
      </c>
      <c r="F641" s="16" t="s">
        <v>651</v>
      </c>
      <c r="G641" s="16" t="s">
        <v>652</v>
      </c>
      <c r="H641" s="17">
        <v>179</v>
      </c>
      <c r="I641" s="17">
        <v>69</v>
      </c>
    </row>
    <row r="642" spans="2:9" x14ac:dyDescent="0.3">
      <c r="B642" s="19">
        <v>380</v>
      </c>
      <c r="C642" s="20" t="s">
        <v>76</v>
      </c>
      <c r="D642" s="20" t="s">
        <v>602</v>
      </c>
      <c r="E642" s="20" t="s">
        <v>603</v>
      </c>
      <c r="F642" s="20" t="s">
        <v>645</v>
      </c>
      <c r="G642" s="20" t="s">
        <v>665</v>
      </c>
      <c r="H642" s="21">
        <v>152</v>
      </c>
      <c r="I642" s="21">
        <v>79</v>
      </c>
    </row>
    <row r="643" spans="2:9" x14ac:dyDescent="0.3">
      <c r="B643" s="19">
        <v>380</v>
      </c>
      <c r="C643" s="20" t="s">
        <v>76</v>
      </c>
      <c r="D643" s="20" t="s">
        <v>602</v>
      </c>
      <c r="E643" s="20" t="s">
        <v>603</v>
      </c>
      <c r="F643" s="20" t="s">
        <v>666</v>
      </c>
      <c r="G643" s="20" t="s">
        <v>646</v>
      </c>
      <c r="H643" s="21">
        <v>167</v>
      </c>
      <c r="I643" s="21">
        <v>79</v>
      </c>
    </row>
    <row r="644" spans="2:9" x14ac:dyDescent="0.3">
      <c r="B644" s="19">
        <v>380</v>
      </c>
      <c r="C644" s="20" t="s">
        <v>76</v>
      </c>
      <c r="D644" s="20" t="s">
        <v>602</v>
      </c>
      <c r="E644" s="20" t="s">
        <v>603</v>
      </c>
      <c r="F644" s="20" t="s">
        <v>647</v>
      </c>
      <c r="G644" s="20" t="s">
        <v>652</v>
      </c>
      <c r="H644" s="21">
        <v>152</v>
      </c>
      <c r="I644" s="21">
        <v>79</v>
      </c>
    </row>
    <row r="645" spans="2:9" x14ac:dyDescent="0.3">
      <c r="B645" s="15">
        <v>381</v>
      </c>
      <c r="C645" s="16" t="s">
        <v>76</v>
      </c>
      <c r="D645" s="16" t="s">
        <v>604</v>
      </c>
      <c r="E645" s="16" t="s">
        <v>605</v>
      </c>
      <c r="F645" s="16" t="s">
        <v>645</v>
      </c>
      <c r="G645" s="16" t="s">
        <v>657</v>
      </c>
      <c r="H645" s="17">
        <v>118</v>
      </c>
      <c r="I645" s="17">
        <v>64</v>
      </c>
    </row>
    <row r="646" spans="2:9" x14ac:dyDescent="0.3">
      <c r="B646" s="15">
        <v>381</v>
      </c>
      <c r="C646" s="16" t="s">
        <v>76</v>
      </c>
      <c r="D646" s="16" t="s">
        <v>604</v>
      </c>
      <c r="E646" s="16" t="s">
        <v>605</v>
      </c>
      <c r="F646" s="16" t="s">
        <v>658</v>
      </c>
      <c r="G646" s="16" t="s">
        <v>648</v>
      </c>
      <c r="H646" s="17">
        <v>103</v>
      </c>
      <c r="I646" s="17">
        <v>64</v>
      </c>
    </row>
    <row r="647" spans="2:9" x14ac:dyDescent="0.3">
      <c r="B647" s="15">
        <v>381</v>
      </c>
      <c r="C647" s="16" t="s">
        <v>76</v>
      </c>
      <c r="D647" s="16" t="s">
        <v>604</v>
      </c>
      <c r="E647" s="16" t="s">
        <v>605</v>
      </c>
      <c r="F647" s="16" t="s">
        <v>649</v>
      </c>
      <c r="G647" s="16" t="s">
        <v>652</v>
      </c>
      <c r="H647" s="17">
        <v>118</v>
      </c>
      <c r="I647" s="17">
        <v>64</v>
      </c>
    </row>
    <row r="648" spans="2:9" x14ac:dyDescent="0.3">
      <c r="B648" s="19">
        <v>384</v>
      </c>
      <c r="C648" s="20" t="s">
        <v>77</v>
      </c>
      <c r="D648" s="20" t="s">
        <v>606</v>
      </c>
      <c r="E648" s="20" t="s">
        <v>607</v>
      </c>
      <c r="F648" s="20" t="s">
        <v>645</v>
      </c>
      <c r="G648" s="20" t="s">
        <v>648</v>
      </c>
      <c r="H648" s="21">
        <v>116</v>
      </c>
      <c r="I648" s="21">
        <v>74</v>
      </c>
    </row>
    <row r="649" spans="2:9" x14ac:dyDescent="0.3">
      <c r="B649" s="19">
        <v>384</v>
      </c>
      <c r="C649" s="20" t="s">
        <v>77</v>
      </c>
      <c r="D649" s="20" t="s">
        <v>606</v>
      </c>
      <c r="E649" s="20" t="s">
        <v>607</v>
      </c>
      <c r="F649" s="20" t="s">
        <v>649</v>
      </c>
      <c r="G649" s="20" t="s">
        <v>663</v>
      </c>
      <c r="H649" s="21">
        <v>139</v>
      </c>
      <c r="I649" s="21">
        <v>74</v>
      </c>
    </row>
    <row r="650" spans="2:9" x14ac:dyDescent="0.3">
      <c r="B650" s="19">
        <v>384</v>
      </c>
      <c r="C650" s="20" t="s">
        <v>77</v>
      </c>
      <c r="D650" s="20" t="s">
        <v>606</v>
      </c>
      <c r="E650" s="20" t="s">
        <v>607</v>
      </c>
      <c r="F650" s="20" t="s">
        <v>664</v>
      </c>
      <c r="G650" s="20" t="s">
        <v>652</v>
      </c>
      <c r="H650" s="21">
        <v>116</v>
      </c>
      <c r="I650" s="21">
        <v>74</v>
      </c>
    </row>
    <row r="651" spans="2:9" x14ac:dyDescent="0.3">
      <c r="B651" s="15">
        <v>385</v>
      </c>
      <c r="C651" s="16" t="s">
        <v>77</v>
      </c>
      <c r="D651" s="16" t="s">
        <v>608</v>
      </c>
      <c r="E651" s="16" t="s">
        <v>609</v>
      </c>
      <c r="F651" s="16" t="s">
        <v>645</v>
      </c>
      <c r="G651" s="16" t="s">
        <v>667</v>
      </c>
      <c r="H651" s="17">
        <v>111</v>
      </c>
      <c r="I651" s="17">
        <v>74</v>
      </c>
    </row>
    <row r="652" spans="2:9" x14ac:dyDescent="0.3">
      <c r="B652" s="15">
        <v>385</v>
      </c>
      <c r="C652" s="16" t="s">
        <v>77</v>
      </c>
      <c r="D652" s="16" t="s">
        <v>608</v>
      </c>
      <c r="E652" s="16" t="s">
        <v>609</v>
      </c>
      <c r="F652" s="16" t="s">
        <v>668</v>
      </c>
      <c r="G652" s="16" t="s">
        <v>663</v>
      </c>
      <c r="H652" s="17">
        <v>146</v>
      </c>
      <c r="I652" s="17">
        <v>74</v>
      </c>
    </row>
    <row r="653" spans="2:9" x14ac:dyDescent="0.3">
      <c r="B653" s="15">
        <v>385</v>
      </c>
      <c r="C653" s="16" t="s">
        <v>77</v>
      </c>
      <c r="D653" s="16" t="s">
        <v>608</v>
      </c>
      <c r="E653" s="16" t="s">
        <v>609</v>
      </c>
      <c r="F653" s="16" t="s">
        <v>664</v>
      </c>
      <c r="G653" s="16" t="s">
        <v>652</v>
      </c>
      <c r="H653" s="17">
        <v>111</v>
      </c>
      <c r="I653" s="17">
        <v>74</v>
      </c>
    </row>
    <row r="654" spans="2:9" x14ac:dyDescent="0.3">
      <c r="B654" s="19">
        <v>386</v>
      </c>
      <c r="C654" s="20" t="s">
        <v>77</v>
      </c>
      <c r="D654" s="20" t="s">
        <v>610</v>
      </c>
      <c r="E654" s="20" t="s">
        <v>611</v>
      </c>
      <c r="F654" s="20" t="s">
        <v>645</v>
      </c>
      <c r="G654" s="20" t="s">
        <v>657</v>
      </c>
      <c r="H654" s="21">
        <v>120</v>
      </c>
      <c r="I654" s="21">
        <v>74</v>
      </c>
    </row>
    <row r="655" spans="2:9" x14ac:dyDescent="0.3">
      <c r="B655" s="19">
        <v>386</v>
      </c>
      <c r="C655" s="20" t="s">
        <v>77</v>
      </c>
      <c r="D655" s="20" t="s">
        <v>610</v>
      </c>
      <c r="E655" s="20" t="s">
        <v>611</v>
      </c>
      <c r="F655" s="20" t="s">
        <v>658</v>
      </c>
      <c r="G655" s="20" t="s">
        <v>663</v>
      </c>
      <c r="H655" s="21">
        <v>140</v>
      </c>
      <c r="I655" s="21">
        <v>74</v>
      </c>
    </row>
    <row r="656" spans="2:9" x14ac:dyDescent="0.3">
      <c r="B656" s="19">
        <v>386</v>
      </c>
      <c r="C656" s="20" t="s">
        <v>77</v>
      </c>
      <c r="D656" s="20" t="s">
        <v>610</v>
      </c>
      <c r="E656" s="20" t="s">
        <v>611</v>
      </c>
      <c r="F656" s="20" t="s">
        <v>664</v>
      </c>
      <c r="G656" s="20" t="s">
        <v>652</v>
      </c>
      <c r="H656" s="21">
        <v>120</v>
      </c>
      <c r="I656" s="21">
        <v>74</v>
      </c>
    </row>
    <row r="657" spans="2:9" x14ac:dyDescent="0.3">
      <c r="B657" s="15">
        <v>387</v>
      </c>
      <c r="C657" s="16" t="s">
        <v>77</v>
      </c>
      <c r="D657" s="16" t="s">
        <v>612</v>
      </c>
      <c r="E657" s="16" t="s">
        <v>613</v>
      </c>
      <c r="F657" s="16" t="s">
        <v>645</v>
      </c>
      <c r="G657" s="16" t="s">
        <v>667</v>
      </c>
      <c r="H657" s="17">
        <v>113</v>
      </c>
      <c r="I657" s="17">
        <v>74</v>
      </c>
    </row>
    <row r="658" spans="2:9" x14ac:dyDescent="0.3">
      <c r="B658" s="15">
        <v>387</v>
      </c>
      <c r="C658" s="16" t="s">
        <v>77</v>
      </c>
      <c r="D658" s="16" t="s">
        <v>612</v>
      </c>
      <c r="E658" s="16" t="s">
        <v>613</v>
      </c>
      <c r="F658" s="16" t="s">
        <v>668</v>
      </c>
      <c r="G658" s="16" t="s">
        <v>663</v>
      </c>
      <c r="H658" s="17">
        <v>206</v>
      </c>
      <c r="I658" s="17">
        <v>74</v>
      </c>
    </row>
    <row r="659" spans="2:9" x14ac:dyDescent="0.3">
      <c r="B659" s="15">
        <v>387</v>
      </c>
      <c r="C659" s="16" t="s">
        <v>77</v>
      </c>
      <c r="D659" s="16" t="s">
        <v>612</v>
      </c>
      <c r="E659" s="16" t="s">
        <v>613</v>
      </c>
      <c r="F659" s="16" t="s">
        <v>664</v>
      </c>
      <c r="G659" s="16" t="s">
        <v>652</v>
      </c>
      <c r="H659" s="17">
        <v>113</v>
      </c>
      <c r="I659" s="17">
        <v>74</v>
      </c>
    </row>
    <row r="660" spans="2:9" x14ac:dyDescent="0.3">
      <c r="B660" s="19">
        <v>475</v>
      </c>
      <c r="C660" s="20" t="s">
        <v>77</v>
      </c>
      <c r="D660" s="20" t="s">
        <v>614</v>
      </c>
      <c r="E660" s="20" t="s">
        <v>615</v>
      </c>
      <c r="F660" s="20" t="s">
        <v>644</v>
      </c>
      <c r="G660" s="20" t="s">
        <v>644</v>
      </c>
      <c r="H660" s="21">
        <v>105</v>
      </c>
      <c r="I660" s="21">
        <v>69</v>
      </c>
    </row>
    <row r="661" spans="2:9" x14ac:dyDescent="0.3">
      <c r="B661" s="15">
        <v>389</v>
      </c>
      <c r="C661" s="16" t="s">
        <v>77</v>
      </c>
      <c r="D661" s="16" t="s">
        <v>616</v>
      </c>
      <c r="E661" s="16" t="s">
        <v>617</v>
      </c>
      <c r="F661" s="16" t="s">
        <v>645</v>
      </c>
      <c r="G661" s="16" t="s">
        <v>657</v>
      </c>
      <c r="H661" s="17">
        <v>232</v>
      </c>
      <c r="I661" s="17">
        <v>79</v>
      </c>
    </row>
    <row r="662" spans="2:9" x14ac:dyDescent="0.3">
      <c r="B662" s="15">
        <v>389</v>
      </c>
      <c r="C662" s="16" t="s">
        <v>77</v>
      </c>
      <c r="D662" s="16" t="s">
        <v>616</v>
      </c>
      <c r="E662" s="16" t="s">
        <v>617</v>
      </c>
      <c r="F662" s="16" t="s">
        <v>658</v>
      </c>
      <c r="G662" s="16" t="s">
        <v>659</v>
      </c>
      <c r="H662" s="17">
        <v>176</v>
      </c>
      <c r="I662" s="17">
        <v>79</v>
      </c>
    </row>
    <row r="663" spans="2:9" x14ac:dyDescent="0.3">
      <c r="B663" s="15">
        <v>389</v>
      </c>
      <c r="C663" s="16" t="s">
        <v>77</v>
      </c>
      <c r="D663" s="16" t="s">
        <v>616</v>
      </c>
      <c r="E663" s="16" t="s">
        <v>617</v>
      </c>
      <c r="F663" s="16" t="s">
        <v>660</v>
      </c>
      <c r="G663" s="16" t="s">
        <v>652</v>
      </c>
      <c r="H663" s="17">
        <v>232</v>
      </c>
      <c r="I663" s="17">
        <v>79</v>
      </c>
    </row>
    <row r="664" spans="2:9" x14ac:dyDescent="0.3">
      <c r="B664" s="19">
        <v>390</v>
      </c>
      <c r="C664" s="20" t="s">
        <v>77</v>
      </c>
      <c r="D664" s="20" t="s">
        <v>618</v>
      </c>
      <c r="E664" s="20" t="s">
        <v>618</v>
      </c>
      <c r="F664" s="20" t="s">
        <v>644</v>
      </c>
      <c r="G664" s="20" t="s">
        <v>644</v>
      </c>
      <c r="H664" s="21">
        <v>114</v>
      </c>
      <c r="I664" s="21">
        <v>74</v>
      </c>
    </row>
    <row r="665" spans="2:9" x14ac:dyDescent="0.3">
      <c r="B665" s="15">
        <v>391</v>
      </c>
      <c r="C665" s="16" t="s">
        <v>77</v>
      </c>
      <c r="D665" s="16" t="s">
        <v>619</v>
      </c>
      <c r="E665" s="16" t="s">
        <v>620</v>
      </c>
      <c r="F665" s="16" t="s">
        <v>644</v>
      </c>
      <c r="G665" s="16" t="s">
        <v>644</v>
      </c>
      <c r="H665" s="17">
        <v>126</v>
      </c>
      <c r="I665" s="17">
        <v>69</v>
      </c>
    </row>
    <row r="666" spans="2:9" x14ac:dyDescent="0.3">
      <c r="B666" s="19">
        <v>392</v>
      </c>
      <c r="C666" s="20" t="s">
        <v>77</v>
      </c>
      <c r="D666" s="20" t="s">
        <v>621</v>
      </c>
      <c r="E666" s="20" t="s">
        <v>622</v>
      </c>
      <c r="F666" s="20" t="s">
        <v>645</v>
      </c>
      <c r="G666" s="20" t="s">
        <v>657</v>
      </c>
      <c r="H666" s="21">
        <v>182</v>
      </c>
      <c r="I666" s="21">
        <v>74</v>
      </c>
    </row>
    <row r="667" spans="2:9" x14ac:dyDescent="0.3">
      <c r="B667" s="19">
        <v>392</v>
      </c>
      <c r="C667" s="20" t="s">
        <v>77</v>
      </c>
      <c r="D667" s="20" t="s">
        <v>621</v>
      </c>
      <c r="E667" s="20" t="s">
        <v>622</v>
      </c>
      <c r="F667" s="20" t="s">
        <v>658</v>
      </c>
      <c r="G667" s="20" t="s">
        <v>648</v>
      </c>
      <c r="H667" s="21">
        <v>152</v>
      </c>
      <c r="I667" s="21">
        <v>74</v>
      </c>
    </row>
    <row r="668" spans="2:9" x14ac:dyDescent="0.3">
      <c r="B668" s="19">
        <v>392</v>
      </c>
      <c r="C668" s="20" t="s">
        <v>77</v>
      </c>
      <c r="D668" s="20" t="s">
        <v>621</v>
      </c>
      <c r="E668" s="20" t="s">
        <v>622</v>
      </c>
      <c r="F668" s="20" t="s">
        <v>649</v>
      </c>
      <c r="G668" s="20" t="s">
        <v>652</v>
      </c>
      <c r="H668" s="21">
        <v>182</v>
      </c>
      <c r="I668" s="21">
        <v>74</v>
      </c>
    </row>
    <row r="669" spans="2:9" x14ac:dyDescent="0.3">
      <c r="B669" s="15">
        <v>412</v>
      </c>
      <c r="C669" s="16" t="s">
        <v>78</v>
      </c>
      <c r="D669" s="16" t="s">
        <v>623</v>
      </c>
      <c r="E669" s="16" t="s">
        <v>624</v>
      </c>
      <c r="F669" s="16" t="s">
        <v>644</v>
      </c>
      <c r="G669" s="16" t="s">
        <v>644</v>
      </c>
      <c r="H669" s="17">
        <v>103</v>
      </c>
      <c r="I669" s="17">
        <v>59</v>
      </c>
    </row>
    <row r="670" spans="2:9" x14ac:dyDescent="0.3">
      <c r="B670" s="19">
        <v>393</v>
      </c>
      <c r="C670" s="20" t="s">
        <v>78</v>
      </c>
      <c r="D670" s="20" t="s">
        <v>625</v>
      </c>
      <c r="E670" s="20" t="s">
        <v>626</v>
      </c>
      <c r="F670" s="20" t="s">
        <v>644</v>
      </c>
      <c r="G670" s="20" t="s">
        <v>644</v>
      </c>
      <c r="H670" s="21">
        <v>103</v>
      </c>
      <c r="I670" s="21">
        <v>64</v>
      </c>
    </row>
    <row r="671" spans="2:9" x14ac:dyDescent="0.3">
      <c r="B671" s="15">
        <v>396</v>
      </c>
      <c r="C671" s="16" t="s">
        <v>78</v>
      </c>
      <c r="D671" s="16" t="s">
        <v>627</v>
      </c>
      <c r="E671" s="16" t="s">
        <v>628</v>
      </c>
      <c r="F671" s="16" t="s">
        <v>645</v>
      </c>
      <c r="G671" s="16" t="s">
        <v>657</v>
      </c>
      <c r="H671" s="17">
        <v>131</v>
      </c>
      <c r="I671" s="17">
        <v>64</v>
      </c>
    </row>
    <row r="672" spans="2:9" x14ac:dyDescent="0.3">
      <c r="B672" s="15">
        <v>396</v>
      </c>
      <c r="C672" s="16" t="s">
        <v>78</v>
      </c>
      <c r="D672" s="16" t="s">
        <v>627</v>
      </c>
      <c r="E672" s="16" t="s">
        <v>628</v>
      </c>
      <c r="F672" s="16" t="s">
        <v>658</v>
      </c>
      <c r="G672" s="16" t="s">
        <v>655</v>
      </c>
      <c r="H672" s="17">
        <v>109</v>
      </c>
      <c r="I672" s="17">
        <v>64</v>
      </c>
    </row>
    <row r="673" spans="2:9" x14ac:dyDescent="0.3">
      <c r="B673" s="15">
        <v>396</v>
      </c>
      <c r="C673" s="16" t="s">
        <v>78</v>
      </c>
      <c r="D673" s="16" t="s">
        <v>627</v>
      </c>
      <c r="E673" s="16" t="s">
        <v>628</v>
      </c>
      <c r="F673" s="16" t="s">
        <v>656</v>
      </c>
      <c r="G673" s="16" t="s">
        <v>652</v>
      </c>
      <c r="H673" s="17">
        <v>131</v>
      </c>
      <c r="I673" s="17">
        <v>64</v>
      </c>
    </row>
    <row r="674" spans="2:9" x14ac:dyDescent="0.3">
      <c r="B674" s="19">
        <v>397</v>
      </c>
      <c r="C674" s="20" t="s">
        <v>78</v>
      </c>
      <c r="D674" s="20" t="s">
        <v>629</v>
      </c>
      <c r="E674" s="20" t="s">
        <v>629</v>
      </c>
      <c r="F674" s="20" t="s">
        <v>645</v>
      </c>
      <c r="G674" s="20" t="s">
        <v>648</v>
      </c>
      <c r="H674" s="21">
        <v>128</v>
      </c>
      <c r="I674" s="21">
        <v>64</v>
      </c>
    </row>
    <row r="675" spans="2:9" x14ac:dyDescent="0.3">
      <c r="B675" s="19">
        <v>397</v>
      </c>
      <c r="C675" s="20" t="s">
        <v>78</v>
      </c>
      <c r="D675" s="20" t="s">
        <v>629</v>
      </c>
      <c r="E675" s="20" t="s">
        <v>629</v>
      </c>
      <c r="F675" s="20" t="s">
        <v>649</v>
      </c>
      <c r="G675" s="20" t="s">
        <v>650</v>
      </c>
      <c r="H675" s="21">
        <v>149</v>
      </c>
      <c r="I675" s="21">
        <v>64</v>
      </c>
    </row>
    <row r="676" spans="2:9" x14ac:dyDescent="0.3">
      <c r="B676" s="19">
        <v>397</v>
      </c>
      <c r="C676" s="20" t="s">
        <v>78</v>
      </c>
      <c r="D676" s="20" t="s">
        <v>629</v>
      </c>
      <c r="E676" s="20" t="s">
        <v>629</v>
      </c>
      <c r="F676" s="20" t="s">
        <v>651</v>
      </c>
      <c r="G676" s="20" t="s">
        <v>652</v>
      </c>
      <c r="H676" s="21">
        <v>128</v>
      </c>
      <c r="I676" s="21">
        <v>64</v>
      </c>
    </row>
    <row r="677" spans="2:9" x14ac:dyDescent="0.3">
      <c r="B677" s="15">
        <v>400</v>
      </c>
      <c r="C677" s="16" t="s">
        <v>78</v>
      </c>
      <c r="D677" s="16" t="s">
        <v>630</v>
      </c>
      <c r="E677" s="16" t="s">
        <v>631</v>
      </c>
      <c r="F677" s="16" t="s">
        <v>645</v>
      </c>
      <c r="G677" s="16" t="s">
        <v>657</v>
      </c>
      <c r="H677" s="17">
        <v>121</v>
      </c>
      <c r="I677" s="17">
        <v>74</v>
      </c>
    </row>
    <row r="678" spans="2:9" x14ac:dyDescent="0.3">
      <c r="B678" s="15">
        <v>400</v>
      </c>
      <c r="C678" s="16" t="s">
        <v>78</v>
      </c>
      <c r="D678" s="16" t="s">
        <v>630</v>
      </c>
      <c r="E678" s="16" t="s">
        <v>631</v>
      </c>
      <c r="F678" s="16" t="s">
        <v>658</v>
      </c>
      <c r="G678" s="16" t="s">
        <v>648</v>
      </c>
      <c r="H678" s="17">
        <v>98</v>
      </c>
      <c r="I678" s="17">
        <v>74</v>
      </c>
    </row>
    <row r="679" spans="2:9" x14ac:dyDescent="0.3">
      <c r="B679" s="15">
        <v>400</v>
      </c>
      <c r="C679" s="16" t="s">
        <v>78</v>
      </c>
      <c r="D679" s="16" t="s">
        <v>630</v>
      </c>
      <c r="E679" s="16" t="s">
        <v>631</v>
      </c>
      <c r="F679" s="16" t="s">
        <v>649</v>
      </c>
      <c r="G679" s="16" t="s">
        <v>652</v>
      </c>
      <c r="H679" s="17">
        <v>121</v>
      </c>
      <c r="I679" s="17">
        <v>74</v>
      </c>
    </row>
    <row r="680" spans="2:9" x14ac:dyDescent="0.3">
      <c r="B680" s="19">
        <v>401</v>
      </c>
      <c r="C680" s="20" t="s">
        <v>78</v>
      </c>
      <c r="D680" s="20" t="s">
        <v>632</v>
      </c>
      <c r="E680" s="20" t="s">
        <v>328</v>
      </c>
      <c r="F680" s="20" t="s">
        <v>645</v>
      </c>
      <c r="G680" s="20" t="s">
        <v>648</v>
      </c>
      <c r="H680" s="21">
        <v>104</v>
      </c>
      <c r="I680" s="21">
        <v>59</v>
      </c>
    </row>
    <row r="681" spans="2:9" x14ac:dyDescent="0.3">
      <c r="B681" s="19">
        <v>401</v>
      </c>
      <c r="C681" s="20" t="s">
        <v>78</v>
      </c>
      <c r="D681" s="20" t="s">
        <v>632</v>
      </c>
      <c r="E681" s="20" t="s">
        <v>328</v>
      </c>
      <c r="F681" s="20" t="s">
        <v>649</v>
      </c>
      <c r="G681" s="20" t="s">
        <v>663</v>
      </c>
      <c r="H681" s="21">
        <v>132</v>
      </c>
      <c r="I681" s="21">
        <v>59</v>
      </c>
    </row>
    <row r="682" spans="2:9" x14ac:dyDescent="0.3">
      <c r="B682" s="19">
        <v>401</v>
      </c>
      <c r="C682" s="20" t="s">
        <v>78</v>
      </c>
      <c r="D682" s="20" t="s">
        <v>632</v>
      </c>
      <c r="E682" s="20" t="s">
        <v>328</v>
      </c>
      <c r="F682" s="20" t="s">
        <v>664</v>
      </c>
      <c r="G682" s="20" t="s">
        <v>652</v>
      </c>
      <c r="H682" s="21">
        <v>104</v>
      </c>
      <c r="I682" s="21">
        <v>59</v>
      </c>
    </row>
    <row r="683" spans="2:9" x14ac:dyDescent="0.3">
      <c r="B683" s="15">
        <v>403</v>
      </c>
      <c r="C683" s="16" t="s">
        <v>79</v>
      </c>
      <c r="D683" s="16" t="s">
        <v>532</v>
      </c>
      <c r="E683" s="16" t="s">
        <v>633</v>
      </c>
      <c r="F683" s="16" t="s">
        <v>644</v>
      </c>
      <c r="G683" s="16" t="s">
        <v>644</v>
      </c>
      <c r="H683" s="17">
        <v>109</v>
      </c>
      <c r="I683" s="17">
        <v>64</v>
      </c>
    </row>
    <row r="684" spans="2:9" x14ac:dyDescent="0.3">
      <c r="B684" s="19">
        <v>405</v>
      </c>
      <c r="C684" s="20" t="s">
        <v>79</v>
      </c>
      <c r="D684" s="20" t="s">
        <v>634</v>
      </c>
      <c r="E684" s="20" t="s">
        <v>635</v>
      </c>
      <c r="F684" s="20" t="s">
        <v>644</v>
      </c>
      <c r="G684" s="20" t="s">
        <v>644</v>
      </c>
      <c r="H684" s="21">
        <v>99</v>
      </c>
      <c r="I684" s="21">
        <v>59</v>
      </c>
    </row>
    <row r="685" spans="2:9" x14ac:dyDescent="0.3">
      <c r="B685" s="15">
        <v>408</v>
      </c>
      <c r="C685" s="16" t="s">
        <v>80</v>
      </c>
      <c r="D685" s="16" t="s">
        <v>636</v>
      </c>
      <c r="E685" s="16" t="s">
        <v>637</v>
      </c>
      <c r="F685" s="16" t="s">
        <v>645</v>
      </c>
      <c r="G685" s="16" t="s">
        <v>648</v>
      </c>
      <c r="H685" s="17">
        <v>162</v>
      </c>
      <c r="I685" s="17">
        <v>69</v>
      </c>
    </row>
    <row r="686" spans="2:9" x14ac:dyDescent="0.3">
      <c r="B686" s="15">
        <v>408</v>
      </c>
      <c r="C686" s="16" t="s">
        <v>80</v>
      </c>
      <c r="D686" s="16" t="s">
        <v>636</v>
      </c>
      <c r="E686" s="16" t="s">
        <v>637</v>
      </c>
      <c r="F686" s="16" t="s">
        <v>649</v>
      </c>
      <c r="G686" s="16" t="s">
        <v>652</v>
      </c>
      <c r="H686" s="17">
        <v>282</v>
      </c>
      <c r="I686" s="17">
        <v>69</v>
      </c>
    </row>
    <row r="687" spans="2:9" x14ac:dyDescent="0.3">
      <c r="B687" s="19">
        <v>409</v>
      </c>
      <c r="C687" s="20" t="s">
        <v>80</v>
      </c>
      <c r="D687" s="20" t="s">
        <v>638</v>
      </c>
      <c r="E687" s="20" t="s">
        <v>639</v>
      </c>
      <c r="F687" s="20" t="s">
        <v>645</v>
      </c>
      <c r="G687" s="20" t="s">
        <v>648</v>
      </c>
      <c r="H687" s="21">
        <v>207</v>
      </c>
      <c r="I687" s="21">
        <v>79</v>
      </c>
    </row>
    <row r="688" spans="2:9" x14ac:dyDescent="0.3">
      <c r="B688" s="19">
        <v>409</v>
      </c>
      <c r="C688" s="20" t="s">
        <v>80</v>
      </c>
      <c r="D688" s="20" t="s">
        <v>638</v>
      </c>
      <c r="E688" s="20" t="s">
        <v>639</v>
      </c>
      <c r="F688" s="20" t="s">
        <v>649</v>
      </c>
      <c r="G688" s="20" t="s">
        <v>652</v>
      </c>
      <c r="H688" s="21">
        <v>383</v>
      </c>
      <c r="I688" s="21">
        <v>79</v>
      </c>
    </row>
  </sheetData>
  <autoFilter ref="B2:I688" xr:uid="{3CE6FA6D-D872-4138-AC73-72F7F00B2655}"/>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E3449-86ED-4292-A485-10B8F6FA3FB7}">
  <sheetPr codeName="Sheet6">
    <tabColor theme="8" tint="0.79998168889431442"/>
    <pageSetUpPr fitToPage="1"/>
  </sheetPr>
  <dimension ref="B1:T20"/>
  <sheetViews>
    <sheetView workbookViewId="0"/>
  </sheetViews>
  <sheetFormatPr defaultColWidth="8.88671875" defaultRowHeight="14.4" x14ac:dyDescent="0.3"/>
  <cols>
    <col min="1" max="3" width="2.6640625" style="37" customWidth="1"/>
    <col min="4" max="4" width="20.77734375" style="37" customWidth="1"/>
    <col min="5" max="5" width="2.6640625" style="37" customWidth="1"/>
    <col min="6" max="6" width="20.77734375" style="38" customWidth="1"/>
    <col min="7" max="7" width="2.6640625" style="38" customWidth="1"/>
    <col min="8" max="8" width="40.77734375" style="38" customWidth="1"/>
    <col min="9" max="9" width="2.6640625" style="38" customWidth="1"/>
    <col min="10" max="10" width="50.77734375" style="38" customWidth="1"/>
    <col min="11" max="11" width="2.6640625" style="38" customWidth="1"/>
    <col min="12" max="13" width="2.6640625" style="37" customWidth="1"/>
    <col min="14" max="14" width="8.88671875" style="37" customWidth="1"/>
    <col min="15" max="16384" width="8.88671875" style="37"/>
  </cols>
  <sheetData>
    <row r="1" spans="2:20" ht="15" thickBot="1" x14ac:dyDescent="0.35"/>
    <row r="2" spans="2:20" ht="10.199999999999999" customHeight="1" x14ac:dyDescent="0.3">
      <c r="B2" s="39"/>
      <c r="C2" s="40"/>
      <c r="D2" s="40"/>
      <c r="E2" s="40"/>
      <c r="F2" s="41"/>
      <c r="G2" s="41"/>
      <c r="H2" s="41"/>
      <c r="I2" s="41"/>
      <c r="J2" s="41"/>
      <c r="K2" s="41"/>
      <c r="L2" s="42"/>
      <c r="N2" s="43"/>
      <c r="O2" s="43"/>
      <c r="P2" s="43"/>
      <c r="Q2" s="43"/>
      <c r="R2" s="43"/>
      <c r="S2" s="43"/>
      <c r="T2" s="43"/>
    </row>
    <row r="3" spans="2:20" ht="28.2" customHeight="1" x14ac:dyDescent="0.3">
      <c r="B3" s="44"/>
      <c r="C3" s="91"/>
      <c r="D3" s="244" t="s">
        <v>669</v>
      </c>
      <c r="E3" s="244"/>
      <c r="F3" s="244"/>
      <c r="G3" s="244"/>
      <c r="H3" s="244"/>
      <c r="I3" s="244"/>
      <c r="J3" s="244"/>
      <c r="K3" s="244"/>
      <c r="L3" s="46"/>
      <c r="N3" s="43"/>
      <c r="O3" s="43"/>
      <c r="P3" s="43"/>
      <c r="Q3" s="43"/>
      <c r="R3" s="43"/>
      <c r="S3" s="43"/>
      <c r="T3" s="43"/>
    </row>
    <row r="4" spans="2:20" ht="10.199999999999999" customHeight="1" x14ac:dyDescent="0.3">
      <c r="B4" s="44"/>
      <c r="C4" s="91"/>
      <c r="D4" s="211"/>
      <c r="E4" s="211"/>
      <c r="F4" s="211"/>
      <c r="G4" s="211"/>
      <c r="H4" s="211"/>
      <c r="I4" s="211"/>
      <c r="J4" s="211"/>
      <c r="K4" s="211"/>
      <c r="L4" s="46"/>
      <c r="N4" s="43"/>
      <c r="O4" s="43"/>
      <c r="P4" s="43"/>
      <c r="Q4" s="43"/>
      <c r="R4" s="43"/>
      <c r="S4" s="43"/>
      <c r="T4" s="43"/>
    </row>
    <row r="5" spans="2:20" ht="60" customHeight="1" x14ac:dyDescent="0.3">
      <c r="B5" s="44"/>
      <c r="C5" s="250" t="s">
        <v>820</v>
      </c>
      <c r="D5" s="251"/>
      <c r="E5" s="251"/>
      <c r="F5" s="251"/>
      <c r="G5" s="251"/>
      <c r="H5" s="251"/>
      <c r="I5" s="251"/>
      <c r="J5" s="251"/>
      <c r="K5" s="251"/>
      <c r="L5" s="46"/>
      <c r="N5" s="43"/>
      <c r="O5" s="43"/>
      <c r="P5" s="43"/>
      <c r="Q5" s="43"/>
      <c r="R5" s="43"/>
      <c r="S5" s="43"/>
      <c r="T5" s="43"/>
    </row>
    <row r="6" spans="2:20" ht="10.199999999999999" customHeight="1" x14ac:dyDescent="0.3">
      <c r="B6" s="44"/>
      <c r="C6" s="91"/>
      <c r="D6" s="91"/>
      <c r="E6" s="91"/>
      <c r="F6" s="92"/>
      <c r="G6" s="92"/>
      <c r="H6" s="92"/>
      <c r="I6" s="92"/>
      <c r="J6" s="92"/>
      <c r="K6" s="92"/>
      <c r="L6" s="46"/>
      <c r="N6" s="43"/>
      <c r="O6" s="43"/>
      <c r="P6" s="43"/>
      <c r="Q6" s="43"/>
      <c r="R6" s="43"/>
      <c r="S6" s="43"/>
      <c r="T6" s="43"/>
    </row>
    <row r="7" spans="2:20" ht="10.199999999999999" customHeight="1" x14ac:dyDescent="0.3">
      <c r="B7" s="44"/>
      <c r="C7" s="95"/>
      <c r="D7" s="96"/>
      <c r="E7" s="96"/>
      <c r="F7" s="98"/>
      <c r="G7" s="98"/>
      <c r="H7" s="98"/>
      <c r="I7" s="98"/>
      <c r="J7" s="98"/>
      <c r="K7" s="99"/>
      <c r="L7" s="46"/>
    </row>
    <row r="8" spans="2:20" ht="20.399999999999999" customHeight="1" x14ac:dyDescent="0.3">
      <c r="B8" s="44"/>
      <c r="C8" s="100"/>
      <c r="D8" s="243" t="s">
        <v>766</v>
      </c>
      <c r="E8" s="243"/>
      <c r="F8" s="243"/>
      <c r="G8" s="243"/>
      <c r="H8" s="243"/>
      <c r="I8" s="243"/>
      <c r="J8" s="243"/>
      <c r="K8" s="101"/>
      <c r="L8" s="46"/>
    </row>
    <row r="9" spans="2:20" ht="15" thickBot="1" x14ac:dyDescent="0.35">
      <c r="B9" s="44"/>
      <c r="C9" s="100"/>
      <c r="D9" s="91"/>
      <c r="E9" s="91"/>
      <c r="F9" s="92"/>
      <c r="G9" s="92"/>
      <c r="H9" s="92"/>
      <c r="I9" s="92"/>
      <c r="J9" s="92"/>
      <c r="K9" s="101"/>
      <c r="L9" s="46"/>
    </row>
    <row r="10" spans="2:20" ht="28.2" customHeight="1" thickBot="1" x14ac:dyDescent="0.35">
      <c r="B10" s="44"/>
      <c r="C10" s="100"/>
      <c r="D10" s="93" t="s">
        <v>670</v>
      </c>
      <c r="E10" s="91"/>
      <c r="F10" s="31"/>
      <c r="G10" s="92"/>
      <c r="H10" s="102" t="s">
        <v>767</v>
      </c>
      <c r="I10" s="102"/>
      <c r="J10" s="102"/>
      <c r="K10" s="101"/>
      <c r="L10" s="46"/>
    </row>
    <row r="11" spans="2:20" ht="10.199999999999999" customHeight="1" x14ac:dyDescent="0.3">
      <c r="B11" s="44"/>
      <c r="C11" s="117"/>
      <c r="D11" s="60"/>
      <c r="E11" s="118"/>
      <c r="F11" s="120"/>
      <c r="G11" s="120"/>
      <c r="H11" s="120"/>
      <c r="I11" s="120"/>
      <c r="J11" s="120"/>
      <c r="K11" s="121"/>
      <c r="L11" s="46"/>
    </row>
    <row r="12" spans="2:20" ht="10.199999999999999" customHeight="1" x14ac:dyDescent="0.3">
      <c r="B12" s="44"/>
      <c r="C12" s="91"/>
      <c r="D12" s="93"/>
      <c r="E12" s="91"/>
      <c r="F12" s="92"/>
      <c r="G12" s="92"/>
      <c r="H12" s="92"/>
      <c r="I12" s="92"/>
      <c r="J12" s="92"/>
      <c r="K12" s="92"/>
      <c r="L12" s="46"/>
    </row>
    <row r="13" spans="2:20" ht="10.199999999999999" customHeight="1" x14ac:dyDescent="0.3">
      <c r="B13" s="44"/>
      <c r="C13" s="95"/>
      <c r="D13" s="77"/>
      <c r="E13" s="96"/>
      <c r="F13" s="98"/>
      <c r="G13" s="98"/>
      <c r="H13" s="98"/>
      <c r="I13" s="98"/>
      <c r="J13" s="98"/>
      <c r="K13" s="99"/>
      <c r="L13" s="46"/>
    </row>
    <row r="14" spans="2:20" ht="20.399999999999999" customHeight="1" x14ac:dyDescent="0.3">
      <c r="B14" s="44"/>
      <c r="C14" s="100"/>
      <c r="D14" s="243" t="s">
        <v>759</v>
      </c>
      <c r="E14" s="243"/>
      <c r="F14" s="243"/>
      <c r="G14" s="243"/>
      <c r="H14" s="243"/>
      <c r="I14" s="243"/>
      <c r="J14" s="243"/>
      <c r="K14" s="101"/>
      <c r="L14" s="46"/>
    </row>
    <row r="15" spans="2:20" ht="10.199999999999999" customHeight="1" x14ac:dyDescent="0.3">
      <c r="B15" s="44"/>
      <c r="C15" s="100"/>
      <c r="D15" s="93"/>
      <c r="E15" s="91"/>
      <c r="F15" s="92"/>
      <c r="G15" s="92"/>
      <c r="H15" s="92"/>
      <c r="I15" s="92"/>
      <c r="J15" s="249" t="s">
        <v>813</v>
      </c>
      <c r="K15" s="101"/>
      <c r="L15" s="46"/>
    </row>
    <row r="16" spans="2:20" ht="45" customHeight="1" x14ac:dyDescent="0.3">
      <c r="B16" s="44"/>
      <c r="C16" s="100"/>
      <c r="D16" s="116" t="s">
        <v>768</v>
      </c>
      <c r="E16" s="91"/>
      <c r="F16" s="124">
        <f>F10*0.5</f>
        <v>0</v>
      </c>
      <c r="G16" s="126"/>
      <c r="H16" s="130" t="s">
        <v>771</v>
      </c>
      <c r="I16" s="127"/>
      <c r="J16" s="249"/>
      <c r="K16" s="101"/>
      <c r="L16" s="46"/>
    </row>
    <row r="17" spans="2:15" ht="10.199999999999999" customHeight="1" x14ac:dyDescent="0.3">
      <c r="B17" s="44"/>
      <c r="C17" s="100"/>
      <c r="D17" s="93"/>
      <c r="E17" s="91"/>
      <c r="F17" s="92"/>
      <c r="G17" s="92"/>
      <c r="H17" s="92"/>
      <c r="I17" s="92"/>
      <c r="J17" s="249"/>
      <c r="K17" s="101"/>
      <c r="L17" s="46"/>
    </row>
    <row r="18" spans="2:15" ht="28.2" customHeight="1" x14ac:dyDescent="0.3">
      <c r="B18" s="44"/>
      <c r="C18" s="100"/>
      <c r="D18" s="108" t="s">
        <v>20</v>
      </c>
      <c r="E18" s="91"/>
      <c r="F18" s="170">
        <f>F16</f>
        <v>0</v>
      </c>
      <c r="G18" s="92"/>
      <c r="H18" s="92"/>
      <c r="I18" s="92"/>
      <c r="J18" s="214" t="s">
        <v>814</v>
      </c>
      <c r="K18" s="101"/>
      <c r="L18" s="46"/>
    </row>
    <row r="19" spans="2:15" ht="10.199999999999999" customHeight="1" x14ac:dyDescent="0.3">
      <c r="B19" s="44"/>
      <c r="C19" s="117"/>
      <c r="D19" s="122"/>
      <c r="E19" s="118"/>
      <c r="F19" s="123"/>
      <c r="G19" s="120"/>
      <c r="H19" s="120"/>
      <c r="I19" s="120"/>
      <c r="J19" s="120"/>
      <c r="K19" s="121"/>
      <c r="L19" s="46"/>
    </row>
    <row r="20" spans="2:15" ht="15" customHeight="1" thickBot="1" x14ac:dyDescent="0.35">
      <c r="B20" s="109"/>
      <c r="C20" s="110"/>
      <c r="D20" s="110"/>
      <c r="E20" s="110"/>
      <c r="F20" s="111"/>
      <c r="G20" s="111"/>
      <c r="H20" s="111"/>
      <c r="I20" s="111"/>
      <c r="J20" s="111"/>
      <c r="K20" s="111"/>
      <c r="L20" s="112"/>
      <c r="O20" s="171"/>
    </row>
  </sheetData>
  <sheetProtection algorithmName="SHA-512" hashValue="4Gvfy6NlUf5zvO9K5aPtfEmIJFVILpjy56doFZZ5hvVVx8beNEaJrIrcNBeJsw0b7Xba7oSKf4jTOIIaa1pB/g==" saltValue="fJlQ7EzEsBGKQpuZPO8RLA==" spinCount="100000" sheet="1" objects="1" scenarios="1"/>
  <mergeCells count="5">
    <mergeCell ref="D3:K3"/>
    <mergeCell ref="D14:J14"/>
    <mergeCell ref="D8:J8"/>
    <mergeCell ref="J15:J17"/>
    <mergeCell ref="C5:K5"/>
  </mergeCells>
  <hyperlinks>
    <hyperlink ref="C5:K5" r:id="rId1" display="Damages to contents of homes are calculated by industry standard of 50% of the home value. For mobile homes or rented homes, content replacement is based on a per square foot value based on the market rate of homes in that area, which aligns with the private insurance industry approach. For mobile homes or rented homes, content replacement is based on a per square foot value based on the market rate of homes in that area, which aligns with the private insurance industry approach. Required documentation: insurance documentation, proof of damages. See Personal Property on the Documentation Checklist for more details." xr:uid="{0557802E-25F3-491F-8A01-81E56D85C0BB}"/>
  </hyperlinks>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C12F2-DE92-4BB0-98DB-243346AED859}">
  <sheetPr codeName="Sheet8">
    <tabColor theme="7" tint="0.79998168889431442"/>
    <pageSetUpPr fitToPage="1"/>
  </sheetPr>
  <dimension ref="B1:W57"/>
  <sheetViews>
    <sheetView zoomScaleNormal="100" workbookViewId="0"/>
  </sheetViews>
  <sheetFormatPr defaultColWidth="8.88671875" defaultRowHeight="14.4" x14ac:dyDescent="0.3"/>
  <cols>
    <col min="1" max="2" width="2.6640625" style="37" customWidth="1"/>
    <col min="3" max="3" width="2.6640625" style="38" customWidth="1"/>
    <col min="4" max="4" width="30.6640625" style="37" customWidth="1"/>
    <col min="5" max="5" width="2.6640625" style="37" customWidth="1"/>
    <col min="6" max="6" width="25.77734375" style="37" customWidth="1"/>
    <col min="7" max="7" width="2.6640625" style="37" customWidth="1"/>
    <col min="8" max="8" width="11.6640625" style="37" customWidth="1"/>
    <col min="9" max="9" width="2.6640625" style="37" customWidth="1"/>
    <col min="10" max="10" width="40.77734375" style="37" customWidth="1"/>
    <col min="11" max="11" width="2.6640625" style="37" customWidth="1"/>
    <col min="12" max="12" width="54.77734375" style="37" customWidth="1"/>
    <col min="13" max="15" width="2.6640625" style="37" customWidth="1"/>
    <col min="16" max="16384" width="8.88671875" style="37"/>
  </cols>
  <sheetData>
    <row r="1" spans="2:22" ht="15" thickBot="1" x14ac:dyDescent="0.35"/>
    <row r="2" spans="2:22" ht="10.199999999999999" customHeight="1" x14ac:dyDescent="0.3">
      <c r="B2" s="39"/>
      <c r="C2" s="41"/>
      <c r="D2" s="40"/>
      <c r="E2" s="40"/>
      <c r="F2" s="41"/>
      <c r="G2" s="41"/>
      <c r="H2" s="41"/>
      <c r="I2" s="41"/>
      <c r="J2" s="41"/>
      <c r="K2" s="41"/>
      <c r="L2" s="41"/>
      <c r="M2" s="40"/>
      <c r="N2" s="42"/>
      <c r="O2" s="43"/>
      <c r="P2" s="43"/>
      <c r="Q2" s="43"/>
    </row>
    <row r="3" spans="2:22" ht="28.2" customHeight="1" x14ac:dyDescent="0.3">
      <c r="B3" s="44"/>
      <c r="C3" s="256" t="s">
        <v>671</v>
      </c>
      <c r="D3" s="256"/>
      <c r="E3" s="256"/>
      <c r="F3" s="256"/>
      <c r="G3" s="256"/>
      <c r="H3" s="256"/>
      <c r="I3" s="256"/>
      <c r="J3" s="256"/>
      <c r="K3" s="256"/>
      <c r="L3" s="256"/>
      <c r="M3" s="256"/>
      <c r="N3" s="46"/>
      <c r="O3" s="43"/>
      <c r="P3" s="43"/>
      <c r="Q3" s="43"/>
    </row>
    <row r="4" spans="2:22" ht="10.199999999999999" customHeight="1" x14ac:dyDescent="0.3">
      <c r="B4" s="44"/>
      <c r="C4" s="135"/>
      <c r="D4" s="135"/>
      <c r="E4" s="135"/>
      <c r="F4" s="135"/>
      <c r="G4" s="135"/>
      <c r="H4" s="135"/>
      <c r="I4" s="135"/>
      <c r="J4" s="135"/>
      <c r="K4" s="135"/>
      <c r="L4" s="135"/>
      <c r="M4" s="135"/>
      <c r="N4" s="46"/>
      <c r="O4" s="43"/>
      <c r="P4" s="43"/>
      <c r="Q4" s="43"/>
    </row>
    <row r="5" spans="2:22" ht="60" customHeight="1" x14ac:dyDescent="0.3">
      <c r="B5" s="44"/>
      <c r="C5" s="259" t="s">
        <v>821</v>
      </c>
      <c r="D5" s="260"/>
      <c r="E5" s="260"/>
      <c r="F5" s="260"/>
      <c r="G5" s="260"/>
      <c r="H5" s="260"/>
      <c r="I5" s="260"/>
      <c r="J5" s="260"/>
      <c r="K5" s="260"/>
      <c r="L5" s="260"/>
      <c r="M5" s="260"/>
      <c r="N5" s="46"/>
      <c r="O5" s="43"/>
      <c r="P5" s="43"/>
      <c r="Q5" s="43"/>
    </row>
    <row r="6" spans="2:22" ht="10.199999999999999" customHeight="1" x14ac:dyDescent="0.3">
      <c r="B6" s="44"/>
      <c r="C6" s="212"/>
      <c r="D6" s="212"/>
      <c r="E6" s="212"/>
      <c r="F6" s="212"/>
      <c r="G6" s="212"/>
      <c r="H6" s="212"/>
      <c r="I6" s="212"/>
      <c r="J6" s="212"/>
      <c r="K6" s="212"/>
      <c r="L6" s="212"/>
      <c r="M6" s="212"/>
      <c r="N6" s="46"/>
      <c r="O6" s="43"/>
      <c r="P6" s="43"/>
      <c r="Q6" s="43"/>
    </row>
    <row r="7" spans="2:22" ht="10.199999999999999" customHeight="1" x14ac:dyDescent="0.3">
      <c r="B7" s="44"/>
      <c r="C7" s="48"/>
      <c r="D7" s="47"/>
      <c r="E7" s="47"/>
      <c r="F7" s="47"/>
      <c r="G7" s="47"/>
      <c r="H7" s="47"/>
      <c r="I7" s="47"/>
      <c r="J7" s="47"/>
      <c r="K7" s="47"/>
      <c r="L7" s="47"/>
      <c r="M7" s="49"/>
      <c r="N7" s="46"/>
      <c r="O7" s="43"/>
      <c r="P7" s="43"/>
      <c r="Q7" s="43"/>
    </row>
    <row r="8" spans="2:22" ht="20.399999999999999" customHeight="1" x14ac:dyDescent="0.3">
      <c r="B8" s="44"/>
      <c r="C8" s="50"/>
      <c r="D8" s="257" t="s">
        <v>786</v>
      </c>
      <c r="E8" s="257"/>
      <c r="F8" s="257"/>
      <c r="G8" s="257"/>
      <c r="H8" s="257"/>
      <c r="I8" s="257"/>
      <c r="J8" s="257"/>
      <c r="K8" s="257"/>
      <c r="L8" s="257"/>
      <c r="M8" s="51"/>
      <c r="N8" s="46"/>
      <c r="O8" s="43"/>
      <c r="P8" s="43"/>
      <c r="Q8" s="43"/>
    </row>
    <row r="9" spans="2:22" ht="15" customHeight="1" thickBot="1" x14ac:dyDescent="0.35">
      <c r="B9" s="44"/>
      <c r="C9" s="53"/>
      <c r="D9" s="135"/>
      <c r="E9" s="135"/>
      <c r="F9" s="135"/>
      <c r="G9" s="135"/>
      <c r="H9" s="135"/>
      <c r="I9" s="135"/>
      <c r="J9" s="135"/>
      <c r="K9" s="135"/>
      <c r="L9" s="135"/>
      <c r="M9" s="51"/>
      <c r="N9" s="46"/>
      <c r="O9" s="43"/>
      <c r="P9" s="43"/>
      <c r="Q9" s="43"/>
    </row>
    <row r="10" spans="2:22" ht="28.2" customHeight="1" thickBot="1" x14ac:dyDescent="0.35">
      <c r="B10" s="44"/>
      <c r="C10" s="53"/>
      <c r="D10" s="54" t="s">
        <v>774</v>
      </c>
      <c r="E10" s="135"/>
      <c r="F10" s="144"/>
      <c r="G10" s="135"/>
      <c r="H10" s="135"/>
      <c r="I10" s="135"/>
      <c r="J10" s="141" t="s">
        <v>776</v>
      </c>
      <c r="K10" s="138"/>
      <c r="L10" s="258" t="s">
        <v>789</v>
      </c>
      <c r="M10" s="51"/>
      <c r="N10" s="46"/>
      <c r="O10" s="43"/>
      <c r="P10" s="156"/>
      <c r="Q10" s="156"/>
      <c r="R10" s="156"/>
      <c r="S10" s="156"/>
      <c r="T10" s="156"/>
      <c r="U10" s="156"/>
      <c r="V10" s="156"/>
    </row>
    <row r="11" spans="2:22" ht="10.199999999999999" customHeight="1" thickBot="1" x14ac:dyDescent="0.35">
      <c r="B11" s="44"/>
      <c r="C11" s="53"/>
      <c r="D11" s="135"/>
      <c r="E11" s="135"/>
      <c r="F11" s="135"/>
      <c r="G11" s="135"/>
      <c r="H11" s="135"/>
      <c r="I11" s="135"/>
      <c r="J11" s="142"/>
      <c r="K11" s="137"/>
      <c r="L11" s="258"/>
      <c r="M11" s="51"/>
      <c r="N11" s="46"/>
      <c r="O11" s="43"/>
      <c r="P11" s="156"/>
      <c r="Q11" s="156"/>
      <c r="R11" s="156"/>
      <c r="S11" s="156"/>
      <c r="T11" s="156"/>
      <c r="U11" s="156"/>
      <c r="V11" s="156"/>
    </row>
    <row r="12" spans="2:22" ht="28.2" customHeight="1" thickBot="1" x14ac:dyDescent="0.35">
      <c r="B12" s="44"/>
      <c r="C12" s="53"/>
      <c r="D12" s="54" t="s">
        <v>702</v>
      </c>
      <c r="E12" s="135"/>
      <c r="F12" s="30"/>
      <c r="G12" s="135"/>
      <c r="H12" s="135"/>
      <c r="I12" s="135"/>
      <c r="J12" s="141" t="s">
        <v>777</v>
      </c>
      <c r="K12" s="137"/>
      <c r="L12" s="258"/>
      <c r="M12" s="51"/>
      <c r="N12" s="46"/>
      <c r="O12" s="43"/>
      <c r="P12" s="156"/>
      <c r="Q12" s="156"/>
      <c r="R12" s="156"/>
      <c r="S12" s="156"/>
      <c r="T12" s="156"/>
      <c r="U12" s="156"/>
      <c r="V12" s="156"/>
    </row>
    <row r="13" spans="2:22" ht="10.199999999999999" customHeight="1" x14ac:dyDescent="0.3">
      <c r="B13" s="44"/>
      <c r="C13" s="53"/>
      <c r="D13" s="54"/>
      <c r="E13" s="135"/>
      <c r="F13" s="172"/>
      <c r="G13" s="135"/>
      <c r="H13" s="135"/>
      <c r="I13" s="135"/>
      <c r="J13" s="142"/>
      <c r="K13" s="137"/>
      <c r="L13" s="258"/>
      <c r="M13" s="51"/>
      <c r="N13" s="46"/>
      <c r="O13" s="43"/>
      <c r="P13" s="156"/>
      <c r="Q13" s="156"/>
      <c r="R13" s="156"/>
      <c r="S13" s="156"/>
      <c r="T13" s="156"/>
      <c r="U13" s="156"/>
      <c r="V13" s="156"/>
    </row>
    <row r="14" spans="2:22" ht="28.2" customHeight="1" x14ac:dyDescent="0.3">
      <c r="B14" s="44"/>
      <c r="C14" s="53"/>
      <c r="D14" s="54" t="s">
        <v>792</v>
      </c>
      <c r="E14" s="135"/>
      <c r="F14" s="145">
        <f>IFERROR(VLOOKUP(F10, '(Calc) DIY Expense Lookup'!B4:G7, MATCH(F12, '(Calc) DIY Expense Lookup'!C3:G3,0 )+1, FALSE), 0)</f>
        <v>0</v>
      </c>
      <c r="G14" s="135"/>
      <c r="H14" s="135"/>
      <c r="I14" s="135"/>
      <c r="J14" s="143" t="s">
        <v>788</v>
      </c>
      <c r="K14" s="137"/>
      <c r="L14" s="258"/>
      <c r="M14" s="51"/>
      <c r="N14" s="46"/>
      <c r="O14" s="43"/>
      <c r="P14" s="156"/>
      <c r="Q14" s="156"/>
      <c r="R14" s="156"/>
      <c r="S14" s="156"/>
      <c r="T14" s="156"/>
      <c r="U14" s="156"/>
      <c r="V14" s="156"/>
    </row>
    <row r="15" spans="2:22" ht="10.199999999999999" customHeight="1" x14ac:dyDescent="0.3">
      <c r="B15" s="44"/>
      <c r="C15" s="73"/>
      <c r="D15" s="60"/>
      <c r="E15" s="74"/>
      <c r="F15" s="74"/>
      <c r="G15" s="74"/>
      <c r="H15" s="74"/>
      <c r="I15" s="74"/>
      <c r="J15" s="74"/>
      <c r="K15" s="74"/>
      <c r="L15" s="74"/>
      <c r="M15" s="75"/>
      <c r="N15" s="46"/>
      <c r="O15" s="43"/>
      <c r="P15" s="43"/>
      <c r="Q15" s="43"/>
    </row>
    <row r="16" spans="2:22" ht="10.199999999999999" customHeight="1" x14ac:dyDescent="0.3">
      <c r="B16" s="44"/>
      <c r="C16" s="52"/>
      <c r="D16" s="54"/>
      <c r="E16" s="135"/>
      <c r="F16" s="135"/>
      <c r="G16" s="135"/>
      <c r="H16" s="135"/>
      <c r="I16" s="135"/>
      <c r="J16" s="135"/>
      <c r="K16" s="135"/>
      <c r="L16" s="135"/>
      <c r="M16" s="45"/>
      <c r="N16" s="46"/>
      <c r="O16" s="43"/>
      <c r="P16" s="43"/>
      <c r="Q16" s="43"/>
    </row>
    <row r="17" spans="2:23" ht="10.199999999999999" customHeight="1" x14ac:dyDescent="0.3">
      <c r="B17" s="44"/>
      <c r="C17" s="76"/>
      <c r="D17" s="77"/>
      <c r="E17" s="47"/>
      <c r="F17" s="47"/>
      <c r="G17" s="47"/>
      <c r="H17" s="47"/>
      <c r="I17" s="47"/>
      <c r="J17" s="47"/>
      <c r="K17" s="47"/>
      <c r="L17" s="47"/>
      <c r="M17" s="49"/>
      <c r="N17" s="46"/>
      <c r="O17" s="43"/>
      <c r="P17" s="156"/>
      <c r="Q17" s="156"/>
      <c r="R17" s="156"/>
      <c r="S17" s="156"/>
      <c r="T17" s="156"/>
      <c r="U17" s="156"/>
      <c r="V17" s="156"/>
      <c r="W17" s="156"/>
    </row>
    <row r="18" spans="2:23" ht="20.399999999999999" customHeight="1" x14ac:dyDescent="0.3">
      <c r="B18" s="44"/>
      <c r="C18" s="53"/>
      <c r="D18" s="255" t="s">
        <v>780</v>
      </c>
      <c r="E18" s="255"/>
      <c r="F18" s="255"/>
      <c r="G18" s="255"/>
      <c r="H18" s="255"/>
      <c r="I18" s="255"/>
      <c r="J18" s="255"/>
      <c r="K18" s="255"/>
      <c r="L18" s="255"/>
      <c r="M18" s="51"/>
      <c r="N18" s="46"/>
      <c r="O18" s="43"/>
      <c r="P18" s="156"/>
      <c r="Q18" s="156"/>
      <c r="R18" s="156"/>
      <c r="S18" s="156"/>
      <c r="T18" s="156"/>
      <c r="U18" s="156"/>
      <c r="V18" s="156"/>
      <c r="W18" s="156"/>
    </row>
    <row r="19" spans="2:23" ht="10.199999999999999" customHeight="1" x14ac:dyDescent="0.3">
      <c r="B19" s="44"/>
      <c r="C19" s="78"/>
      <c r="D19" s="79"/>
      <c r="E19" s="79"/>
      <c r="F19" s="135"/>
      <c r="G19" s="79"/>
      <c r="H19" s="146"/>
      <c r="I19" s="79"/>
      <c r="J19" s="79"/>
      <c r="K19" s="79"/>
      <c r="L19" s="79"/>
      <c r="M19" s="80"/>
      <c r="N19" s="46"/>
      <c r="O19" s="43"/>
      <c r="P19" s="156"/>
      <c r="Q19" s="156"/>
      <c r="R19" s="156"/>
      <c r="S19" s="156"/>
      <c r="T19" s="156"/>
      <c r="U19" s="156"/>
      <c r="V19" s="156"/>
      <c r="W19" s="156"/>
    </row>
    <row r="20" spans="2:23" ht="20.399999999999999" customHeight="1" x14ac:dyDescent="0.3">
      <c r="B20" s="44"/>
      <c r="C20" s="78"/>
      <c r="D20" s="79"/>
      <c r="E20" s="79"/>
      <c r="F20" s="135"/>
      <c r="G20" s="79"/>
      <c r="H20" s="136" t="s">
        <v>778</v>
      </c>
      <c r="I20" s="79"/>
      <c r="J20" s="79"/>
      <c r="K20" s="79"/>
      <c r="L20" s="79"/>
      <c r="M20" s="80"/>
      <c r="N20" s="46"/>
      <c r="O20" s="43"/>
      <c r="P20" s="156"/>
      <c r="Q20" s="156"/>
      <c r="R20" s="156"/>
      <c r="S20" s="156"/>
      <c r="T20" s="156"/>
      <c r="U20" s="156"/>
      <c r="V20" s="156"/>
      <c r="W20" s="156"/>
    </row>
    <row r="21" spans="2:23" ht="10.199999999999999" customHeight="1" thickBot="1" x14ac:dyDescent="0.35">
      <c r="B21" s="44"/>
      <c r="C21" s="78"/>
      <c r="D21" s="79"/>
      <c r="E21" s="79"/>
      <c r="F21" s="135"/>
      <c r="G21" s="79"/>
      <c r="H21" s="146"/>
      <c r="I21" s="79"/>
      <c r="J21" s="79"/>
      <c r="K21" s="79"/>
      <c r="L21" s="79"/>
      <c r="M21" s="80"/>
      <c r="N21" s="46"/>
      <c r="O21" s="43"/>
      <c r="P21" s="156"/>
      <c r="Q21" s="156"/>
      <c r="R21" s="156"/>
      <c r="S21" s="156"/>
      <c r="T21" s="156"/>
      <c r="U21" s="156"/>
      <c r="V21" s="156"/>
      <c r="W21" s="156"/>
    </row>
    <row r="22" spans="2:23" ht="28.2" customHeight="1" thickBot="1" x14ac:dyDescent="0.35">
      <c r="B22" s="44"/>
      <c r="C22" s="78"/>
      <c r="D22" s="54" t="s">
        <v>775</v>
      </c>
      <c r="E22" s="79"/>
      <c r="F22" s="30"/>
      <c r="G22" s="79"/>
      <c r="H22" s="147" t="s">
        <v>779</v>
      </c>
      <c r="I22" s="79"/>
      <c r="J22" s="139" t="s">
        <v>781</v>
      </c>
      <c r="K22" s="138"/>
      <c r="L22" s="253" t="s">
        <v>794</v>
      </c>
      <c r="M22" s="80"/>
      <c r="N22" s="46"/>
      <c r="O22" s="43"/>
      <c r="P22" s="156"/>
      <c r="Q22" s="156"/>
      <c r="R22" s="156"/>
      <c r="S22" s="156"/>
      <c r="T22" s="156"/>
      <c r="U22" s="156"/>
      <c r="V22" s="156"/>
      <c r="W22" s="156"/>
    </row>
    <row r="23" spans="2:23" ht="10.199999999999999" customHeight="1" thickBot="1" x14ac:dyDescent="0.35">
      <c r="B23" s="44"/>
      <c r="C23" s="78"/>
      <c r="D23" s="54"/>
      <c r="E23" s="79"/>
      <c r="F23" s="135"/>
      <c r="G23" s="79"/>
      <c r="H23" s="146"/>
      <c r="I23" s="79"/>
      <c r="J23" s="149"/>
      <c r="K23" s="138"/>
      <c r="L23" s="253"/>
      <c r="M23" s="80"/>
      <c r="N23" s="46"/>
      <c r="O23" s="43"/>
      <c r="P23" s="156"/>
      <c r="Q23" s="156"/>
      <c r="R23" s="156"/>
      <c r="S23" s="156"/>
      <c r="T23" s="156"/>
      <c r="U23" s="156"/>
      <c r="V23" s="156"/>
      <c r="W23" s="156"/>
    </row>
    <row r="24" spans="2:23" ht="28.2" customHeight="1" thickBot="1" x14ac:dyDescent="0.35">
      <c r="B24" s="44"/>
      <c r="C24" s="78"/>
      <c r="D24" s="54" t="s">
        <v>672</v>
      </c>
      <c r="E24" s="81"/>
      <c r="F24" s="30"/>
      <c r="G24" s="79"/>
      <c r="H24" s="148" t="str">
        <f>IF( $F$22 ='(Calc) DIY Expense'!B19, "✔", "")</f>
        <v/>
      </c>
      <c r="I24" s="79"/>
      <c r="J24" s="149" t="s">
        <v>795</v>
      </c>
      <c r="K24" s="138"/>
      <c r="L24" s="253"/>
      <c r="M24" s="80"/>
      <c r="N24" s="46"/>
      <c r="O24" s="43"/>
      <c r="P24" s="156"/>
      <c r="Q24" s="156"/>
      <c r="R24" s="156"/>
      <c r="S24" s="156"/>
      <c r="T24" s="156"/>
      <c r="U24" s="156"/>
      <c r="V24" s="156"/>
      <c r="W24" s="156"/>
    </row>
    <row r="25" spans="2:23" ht="10.199999999999999" customHeight="1" thickBot="1" x14ac:dyDescent="0.35">
      <c r="B25" s="44"/>
      <c r="C25" s="78"/>
      <c r="D25" s="54"/>
      <c r="E25" s="79"/>
      <c r="F25" s="135"/>
      <c r="G25" s="79"/>
      <c r="H25" s="79"/>
      <c r="I25" s="79"/>
      <c r="J25" s="149"/>
      <c r="K25" s="54"/>
      <c r="L25" s="253"/>
      <c r="M25" s="80"/>
      <c r="N25" s="46"/>
      <c r="O25" s="43"/>
      <c r="P25" s="156"/>
      <c r="Q25" s="156"/>
      <c r="R25" s="156"/>
      <c r="S25" s="156"/>
      <c r="T25" s="156"/>
      <c r="U25" s="156"/>
      <c r="V25" s="156"/>
      <c r="W25" s="156"/>
    </row>
    <row r="26" spans="2:23" ht="28.2" customHeight="1" thickBot="1" x14ac:dyDescent="0.35">
      <c r="B26" s="44"/>
      <c r="C26" s="78"/>
      <c r="D26" s="54" t="s">
        <v>673</v>
      </c>
      <c r="E26" s="79"/>
      <c r="F26" s="30"/>
      <c r="G26" s="79"/>
      <c r="H26" s="148" t="str">
        <f>IF( $F$22 ='(Calc) DIY Expense'!B20, "✔", "")</f>
        <v/>
      </c>
      <c r="I26" s="79"/>
      <c r="J26" s="149" t="s">
        <v>782</v>
      </c>
      <c r="K26" s="54"/>
      <c r="L26" s="253"/>
      <c r="M26" s="80"/>
      <c r="N26" s="46"/>
      <c r="O26" s="43"/>
      <c r="P26" s="156"/>
      <c r="Q26" s="156"/>
      <c r="R26" s="156"/>
      <c r="S26" s="156"/>
      <c r="T26" s="156"/>
      <c r="U26" s="156"/>
      <c r="V26" s="156"/>
      <c r="W26" s="156"/>
    </row>
    <row r="27" spans="2:23" ht="10.199999999999999" customHeight="1" thickBot="1" x14ac:dyDescent="0.35">
      <c r="B27" s="44"/>
      <c r="C27" s="78"/>
      <c r="D27" s="54"/>
      <c r="E27" s="79"/>
      <c r="F27" s="135"/>
      <c r="G27" s="79"/>
      <c r="H27" s="79"/>
      <c r="I27" s="79"/>
      <c r="J27" s="149"/>
      <c r="K27" s="54"/>
      <c r="L27" s="253"/>
      <c r="M27" s="80"/>
      <c r="N27" s="46"/>
      <c r="O27" s="43"/>
      <c r="P27" s="156"/>
      <c r="Q27" s="156"/>
      <c r="R27" s="156"/>
      <c r="S27" s="156"/>
      <c r="T27" s="156"/>
      <c r="U27" s="156"/>
      <c r="V27" s="156"/>
      <c r="W27" s="156"/>
    </row>
    <row r="28" spans="2:23" ht="28.2" customHeight="1" thickBot="1" x14ac:dyDescent="0.35">
      <c r="B28" s="44"/>
      <c r="C28" s="78"/>
      <c r="D28" s="54" t="s">
        <v>674</v>
      </c>
      <c r="E28" s="81"/>
      <c r="F28" s="30"/>
      <c r="G28" s="79"/>
      <c r="H28" s="148" t="str">
        <f>IF( $F$22 ='(Calc) DIY Expense'!B20, "✔", "")</f>
        <v/>
      </c>
      <c r="I28" s="79"/>
      <c r="J28" s="149" t="s">
        <v>783</v>
      </c>
      <c r="K28" s="54"/>
      <c r="L28" s="253"/>
      <c r="M28" s="55"/>
      <c r="N28" s="56"/>
      <c r="P28" s="156"/>
      <c r="Q28" s="156"/>
      <c r="R28" s="156"/>
      <c r="S28" s="156"/>
      <c r="T28" s="156"/>
      <c r="U28" s="156"/>
      <c r="V28" s="156"/>
      <c r="W28" s="156"/>
    </row>
    <row r="29" spans="2:23" ht="10.199999999999999" customHeight="1" thickBot="1" x14ac:dyDescent="0.35">
      <c r="B29" s="44"/>
      <c r="C29" s="78"/>
      <c r="D29" s="54"/>
      <c r="E29" s="54"/>
      <c r="F29" s="54"/>
      <c r="G29" s="79"/>
      <c r="H29" s="79"/>
      <c r="I29" s="79"/>
      <c r="J29" s="149"/>
      <c r="K29" s="54"/>
      <c r="L29" s="253"/>
      <c r="M29" s="55"/>
      <c r="N29" s="56"/>
      <c r="P29" s="156"/>
      <c r="Q29" s="156"/>
      <c r="R29" s="156"/>
      <c r="S29" s="156"/>
      <c r="T29" s="156"/>
      <c r="U29" s="156"/>
      <c r="V29" s="156"/>
      <c r="W29" s="156"/>
    </row>
    <row r="30" spans="2:23" ht="28.2" customHeight="1" thickBot="1" x14ac:dyDescent="0.35">
      <c r="B30" s="44"/>
      <c r="C30" s="83"/>
      <c r="D30" s="54" t="s">
        <v>675</v>
      </c>
      <c r="E30" s="54"/>
      <c r="F30" s="30"/>
      <c r="G30" s="54"/>
      <c r="H30" s="148" t="str">
        <f>IF( $F$22 ='(Calc) DIY Expense'!B20, "✔", "")</f>
        <v/>
      </c>
      <c r="I30" s="54"/>
      <c r="J30" s="149" t="s">
        <v>784</v>
      </c>
      <c r="K30" s="54"/>
      <c r="L30" s="253"/>
      <c r="M30" s="55"/>
      <c r="N30" s="56"/>
      <c r="P30" s="156"/>
      <c r="Q30" s="156"/>
      <c r="R30" s="156"/>
      <c r="S30" s="156"/>
      <c r="T30" s="156"/>
      <c r="U30" s="156"/>
      <c r="V30" s="156"/>
      <c r="W30" s="156"/>
    </row>
    <row r="31" spans="2:23" ht="10.199999999999999" customHeight="1" x14ac:dyDescent="0.3">
      <c r="B31" s="44"/>
      <c r="C31" s="83"/>
      <c r="D31" s="54"/>
      <c r="E31" s="54"/>
      <c r="F31" s="172"/>
      <c r="G31" s="54"/>
      <c r="H31" s="82"/>
      <c r="I31" s="54"/>
      <c r="J31" s="149"/>
      <c r="K31" s="54"/>
      <c r="L31" s="253"/>
      <c r="M31" s="55"/>
      <c r="N31" s="56"/>
      <c r="P31" s="156"/>
      <c r="Q31" s="156"/>
      <c r="R31" s="156"/>
      <c r="S31" s="156"/>
      <c r="T31" s="156"/>
      <c r="U31" s="156"/>
      <c r="V31" s="156"/>
      <c r="W31" s="156"/>
    </row>
    <row r="32" spans="2:23" ht="28.2" customHeight="1" x14ac:dyDescent="0.3">
      <c r="B32" s="44"/>
      <c r="C32" s="83"/>
      <c r="D32" s="54" t="s">
        <v>780</v>
      </c>
      <c r="E32" s="54"/>
      <c r="F32" s="140" cm="1">
        <f t="array" ref="F32">_xlfn.SWITCH(F22, '(Calc) DIY Expense'!B19, F24, '(Calc) DIY Expense'!B20, F26*F28*F30, 0)</f>
        <v>0</v>
      </c>
      <c r="G32" s="54"/>
      <c r="H32" s="82"/>
      <c r="I32" s="54"/>
      <c r="J32" s="149" t="s">
        <v>785</v>
      </c>
      <c r="K32" s="54"/>
      <c r="L32" s="253"/>
      <c r="M32" s="55"/>
      <c r="N32" s="56"/>
      <c r="P32" s="156"/>
      <c r="Q32" s="156"/>
      <c r="R32" s="156"/>
      <c r="S32" s="156"/>
      <c r="T32" s="156"/>
      <c r="U32" s="156"/>
      <c r="V32" s="156"/>
      <c r="W32" s="156"/>
    </row>
    <row r="33" spans="2:23" ht="10.199999999999999" customHeight="1" x14ac:dyDescent="0.3">
      <c r="B33" s="44"/>
      <c r="C33" s="84"/>
      <c r="D33" s="60"/>
      <c r="E33" s="60"/>
      <c r="F33" s="60"/>
      <c r="G33" s="60"/>
      <c r="H33" s="60"/>
      <c r="I33" s="60"/>
      <c r="J33" s="60"/>
      <c r="K33" s="60"/>
      <c r="L33" s="60"/>
      <c r="M33" s="61"/>
      <c r="N33" s="56"/>
      <c r="P33" s="156"/>
      <c r="Q33" s="156"/>
      <c r="R33" s="156"/>
      <c r="S33" s="156"/>
      <c r="T33" s="156"/>
      <c r="U33" s="156"/>
      <c r="V33" s="156"/>
      <c r="W33" s="156"/>
    </row>
    <row r="34" spans="2:23" ht="10.199999999999999" customHeight="1" x14ac:dyDescent="0.3">
      <c r="B34" s="44"/>
      <c r="C34" s="57"/>
      <c r="D34" s="54"/>
      <c r="E34" s="54"/>
      <c r="F34" s="54"/>
      <c r="G34" s="54"/>
      <c r="H34" s="54"/>
      <c r="I34" s="54"/>
      <c r="J34" s="54"/>
      <c r="K34" s="54"/>
      <c r="L34" s="54"/>
      <c r="M34" s="54"/>
      <c r="N34" s="56"/>
    </row>
    <row r="35" spans="2:23" ht="10.199999999999999" customHeight="1" x14ac:dyDescent="0.3">
      <c r="B35" s="44"/>
      <c r="C35" s="76"/>
      <c r="D35" s="77"/>
      <c r="E35" s="47"/>
      <c r="F35" s="47"/>
      <c r="G35" s="47"/>
      <c r="H35" s="47"/>
      <c r="I35" s="47"/>
      <c r="J35" s="47"/>
      <c r="K35" s="47"/>
      <c r="L35" s="47"/>
      <c r="M35" s="49"/>
      <c r="N35" s="56"/>
    </row>
    <row r="36" spans="2:23" ht="20.399999999999999" customHeight="1" x14ac:dyDescent="0.3">
      <c r="B36" s="44"/>
      <c r="C36" s="53"/>
      <c r="D36" s="255" t="s">
        <v>787</v>
      </c>
      <c r="E36" s="255"/>
      <c r="F36" s="255"/>
      <c r="G36" s="255"/>
      <c r="H36" s="255"/>
      <c r="I36" s="255"/>
      <c r="J36" s="255"/>
      <c r="K36" s="255"/>
      <c r="L36" s="255"/>
      <c r="M36" s="51"/>
      <c r="N36" s="56"/>
    </row>
    <row r="37" spans="2:23" ht="10.199999999999999" customHeight="1" x14ac:dyDescent="0.3">
      <c r="B37" s="44"/>
      <c r="C37" s="53"/>
      <c r="D37" s="79"/>
      <c r="E37" s="135"/>
      <c r="F37" s="135"/>
      <c r="G37" s="135"/>
      <c r="H37" s="254" t="s">
        <v>778</v>
      </c>
      <c r="I37" s="135"/>
      <c r="J37" s="135"/>
      <c r="K37" s="135"/>
      <c r="L37" s="135"/>
      <c r="M37" s="51"/>
      <c r="N37" s="56"/>
    </row>
    <row r="38" spans="2:23" ht="20.399999999999999" customHeight="1" x14ac:dyDescent="0.3">
      <c r="B38" s="44"/>
      <c r="C38" s="53"/>
      <c r="D38" s="79"/>
      <c r="E38" s="135"/>
      <c r="F38" s="135"/>
      <c r="G38" s="135"/>
      <c r="H38" s="254"/>
      <c r="I38" s="135"/>
      <c r="J38" s="139"/>
      <c r="K38" s="139"/>
      <c r="L38" s="139"/>
      <c r="M38" s="51"/>
      <c r="N38" s="56"/>
    </row>
    <row r="39" spans="2:23" ht="10.199999999999999" customHeight="1" thickBot="1" x14ac:dyDescent="0.35">
      <c r="B39" s="44"/>
      <c r="C39" s="53"/>
      <c r="D39" s="79"/>
      <c r="E39" s="135"/>
      <c r="F39" s="135"/>
      <c r="G39" s="135"/>
      <c r="H39" s="254"/>
      <c r="I39" s="135"/>
      <c r="J39" s="149"/>
      <c r="K39" s="139"/>
      <c r="L39" s="139"/>
      <c r="M39" s="51"/>
      <c r="N39" s="56"/>
    </row>
    <row r="40" spans="2:23" ht="28.2" customHeight="1" thickBot="1" x14ac:dyDescent="0.35">
      <c r="B40" s="44"/>
      <c r="C40" s="53"/>
      <c r="D40" s="54" t="s">
        <v>676</v>
      </c>
      <c r="E40" s="135"/>
      <c r="F40" s="30"/>
      <c r="G40" s="135"/>
      <c r="H40" s="82" t="str" cm="1">
        <f t="array" ref="H40">_xlfn.SWITCH(  F10,        '(Calc) DIY Expense Lookup'!B4, "✔",     '(Calc) DIY Expense Lookup'!B6, "✔",          "")</f>
        <v/>
      </c>
      <c r="I40" s="135"/>
      <c r="J40" s="141" t="s">
        <v>798</v>
      </c>
      <c r="K40" s="139"/>
      <c r="L40" s="139"/>
      <c r="M40" s="51"/>
      <c r="N40" s="56"/>
    </row>
    <row r="41" spans="2:23" ht="10.199999999999999" customHeight="1" thickBot="1" x14ac:dyDescent="0.35">
      <c r="B41" s="44"/>
      <c r="C41" s="53"/>
      <c r="D41" s="54"/>
      <c r="E41" s="135"/>
      <c r="F41" s="135"/>
      <c r="G41" s="135"/>
      <c r="H41" s="135"/>
      <c r="I41" s="135"/>
      <c r="J41" s="159"/>
      <c r="K41" s="79"/>
      <c r="L41" s="79"/>
      <c r="M41" s="51"/>
      <c r="N41" s="56"/>
    </row>
    <row r="42" spans="2:23" ht="28.2" customHeight="1" thickBot="1" x14ac:dyDescent="0.35">
      <c r="B42" s="44"/>
      <c r="C42" s="53"/>
      <c r="D42" s="54" t="s">
        <v>677</v>
      </c>
      <c r="E42" s="45"/>
      <c r="F42" s="30"/>
      <c r="G42" s="135"/>
      <c r="H42" s="82" t="str" cm="1">
        <f t="array" ref="H42">_xlfn.SWITCH(     F10,      '(Calc) DIY Expense Lookup'!B6, "✔",     "")</f>
        <v/>
      </c>
      <c r="I42" s="135"/>
      <c r="J42" s="141" t="s">
        <v>799</v>
      </c>
      <c r="K42" s="139"/>
      <c r="L42" s="139"/>
      <c r="M42" s="51"/>
      <c r="N42" s="56"/>
    </row>
    <row r="43" spans="2:23" ht="10.199999999999999" customHeight="1" thickBot="1" x14ac:dyDescent="0.35">
      <c r="B43" s="44"/>
      <c r="C43" s="53"/>
      <c r="D43" s="54"/>
      <c r="E43" s="135"/>
      <c r="F43" s="135"/>
      <c r="G43" s="135"/>
      <c r="H43" s="135"/>
      <c r="I43" s="135"/>
      <c r="J43" s="141"/>
      <c r="K43" s="139"/>
      <c r="L43" s="139"/>
      <c r="M43" s="51"/>
      <c r="N43" s="56"/>
    </row>
    <row r="44" spans="2:23" ht="28.2" customHeight="1" thickBot="1" x14ac:dyDescent="0.35">
      <c r="B44" s="44"/>
      <c r="C44" s="53"/>
      <c r="D44" s="54" t="s">
        <v>678</v>
      </c>
      <c r="E44" s="135"/>
      <c r="F44" s="30"/>
      <c r="G44" s="135"/>
      <c r="H44" s="82" t="str" cm="1">
        <f t="array" ref="H44">_xlfn.SWITCH(     F10,      '(Calc) DIY Expense Lookup'!B6, "✔",     "")</f>
        <v/>
      </c>
      <c r="I44" s="135"/>
      <c r="J44" s="141" t="s">
        <v>800</v>
      </c>
      <c r="K44" s="139"/>
      <c r="L44" s="139"/>
      <c r="M44" s="51"/>
      <c r="N44" s="56"/>
    </row>
    <row r="45" spans="2:23" ht="10.199999999999999" customHeight="1" x14ac:dyDescent="0.3">
      <c r="B45" s="44"/>
      <c r="C45" s="73"/>
      <c r="D45" s="60"/>
      <c r="E45" s="74"/>
      <c r="F45" s="74"/>
      <c r="G45" s="74"/>
      <c r="H45" s="74"/>
      <c r="I45" s="74"/>
      <c r="J45" s="85"/>
      <c r="K45" s="85"/>
      <c r="L45" s="85"/>
      <c r="M45" s="75"/>
      <c r="N45" s="56"/>
    </row>
    <row r="46" spans="2:23" ht="10.199999999999999" customHeight="1" x14ac:dyDescent="0.3">
      <c r="B46" s="44"/>
      <c r="C46" s="65"/>
      <c r="D46" s="54"/>
      <c r="E46" s="54"/>
      <c r="F46" s="54"/>
      <c r="G46" s="54"/>
      <c r="H46" s="54"/>
      <c r="I46" s="54"/>
      <c r="J46" s="54"/>
      <c r="K46" s="54"/>
      <c r="L46" s="54"/>
      <c r="M46" s="54"/>
      <c r="N46" s="56"/>
    </row>
    <row r="47" spans="2:23" ht="10.199999999999999" customHeight="1" x14ac:dyDescent="0.3">
      <c r="B47" s="44"/>
      <c r="C47" s="150"/>
      <c r="D47" s="77"/>
      <c r="E47" s="77"/>
      <c r="F47" s="77"/>
      <c r="G47" s="77"/>
      <c r="H47" s="77"/>
      <c r="I47" s="77"/>
      <c r="J47" s="77"/>
      <c r="K47" s="77"/>
      <c r="L47" s="77"/>
      <c r="M47" s="151"/>
      <c r="N47" s="56"/>
    </row>
    <row r="48" spans="2:23" ht="20.399999999999999" customHeight="1" x14ac:dyDescent="0.3">
      <c r="B48" s="44"/>
      <c r="C48" s="152"/>
      <c r="D48" s="243" t="s">
        <v>759</v>
      </c>
      <c r="E48" s="243"/>
      <c r="F48" s="243"/>
      <c r="G48" s="243"/>
      <c r="H48" s="243"/>
      <c r="I48" s="243"/>
      <c r="J48" s="243"/>
      <c r="K48" s="243"/>
      <c r="L48" s="243"/>
      <c r="M48" s="55"/>
      <c r="N48" s="56"/>
    </row>
    <row r="49" spans="2:14" ht="10.199999999999999" customHeight="1" x14ac:dyDescent="0.3">
      <c r="B49" s="44"/>
      <c r="C49" s="152"/>
      <c r="D49" s="93"/>
      <c r="E49" s="93"/>
      <c r="F49" s="93"/>
      <c r="G49" s="93"/>
      <c r="H49" s="93"/>
      <c r="I49" s="93"/>
      <c r="J49" s="93"/>
      <c r="K49" s="93"/>
      <c r="L49" s="93"/>
      <c r="M49" s="55"/>
      <c r="N49" s="56"/>
    </row>
    <row r="50" spans="2:14" ht="28.2" customHeight="1" x14ac:dyDescent="0.3">
      <c r="B50" s="44"/>
      <c r="C50" s="152"/>
      <c r="D50" s="108" t="s">
        <v>679</v>
      </c>
      <c r="E50" s="93"/>
      <c r="F50" s="93"/>
      <c r="G50" s="93"/>
      <c r="H50" s="93"/>
      <c r="I50" s="93"/>
      <c r="J50" s="93"/>
      <c r="K50" s="93"/>
      <c r="L50" s="93"/>
      <c r="M50" s="55"/>
      <c r="N50" s="56"/>
    </row>
    <row r="51" spans="2:14" ht="45" customHeight="1" x14ac:dyDescent="0.3">
      <c r="B51" s="44"/>
      <c r="C51" s="53"/>
      <c r="D51" s="116" t="s">
        <v>680</v>
      </c>
      <c r="E51" s="91"/>
      <c r="F51" s="158">
        <f>F14*F32</f>
        <v>0</v>
      </c>
      <c r="G51" s="93"/>
      <c r="H51" s="252" t="s">
        <v>793</v>
      </c>
      <c r="I51" s="252"/>
      <c r="J51" s="252"/>
      <c r="K51" s="93"/>
      <c r="L51" s="93"/>
      <c r="M51" s="55"/>
      <c r="N51" s="56"/>
    </row>
    <row r="52" spans="2:14" ht="45" customHeight="1" x14ac:dyDescent="0.3">
      <c r="B52" s="44"/>
      <c r="C52" s="53"/>
      <c r="D52" s="116" t="s">
        <v>18</v>
      </c>
      <c r="E52" s="91"/>
      <c r="F52" s="158" cm="1">
        <f t="array" ref="F52">_xlfn.SWITCH(  F10,        '(Calc) DIY Expense Lookup'!B4, F40* '(Calc) DIY Expense'!C11,                       '(Calc) DIY Expense Lookup'!B6, F40* '(Calc) DIY Expense'!C11,          0)</f>
        <v>0</v>
      </c>
      <c r="G52" s="93"/>
      <c r="H52" s="252" t="s">
        <v>761</v>
      </c>
      <c r="I52" s="252"/>
      <c r="J52" s="252"/>
      <c r="K52" s="93"/>
      <c r="L52" s="213" t="s">
        <v>815</v>
      </c>
      <c r="M52" s="55"/>
      <c r="N52" s="56"/>
    </row>
    <row r="53" spans="2:14" ht="45" customHeight="1" x14ac:dyDescent="0.3">
      <c r="B53" s="44"/>
      <c r="C53" s="53"/>
      <c r="D53" s="116" t="s">
        <v>796</v>
      </c>
      <c r="E53" s="91"/>
      <c r="F53" s="158" cm="1">
        <f t="array" ref="F53">_xlfn.SWITCH(  F10,      '(Calc) DIY Expense Lookup'!B6, F42*F44,          0)</f>
        <v>0</v>
      </c>
      <c r="G53" s="93"/>
      <c r="H53" s="252" t="s">
        <v>797</v>
      </c>
      <c r="I53" s="252"/>
      <c r="J53" s="252"/>
      <c r="K53" s="93"/>
      <c r="L53" s="93"/>
      <c r="M53" s="55"/>
      <c r="N53" s="56"/>
    </row>
    <row r="54" spans="2:14" ht="10.199999999999999" customHeight="1" x14ac:dyDescent="0.3">
      <c r="B54" s="44"/>
      <c r="C54" s="53"/>
      <c r="D54" s="107"/>
      <c r="E54" s="91"/>
      <c r="F54" s="58"/>
      <c r="G54" s="93"/>
      <c r="H54" s="93"/>
      <c r="I54" s="93"/>
      <c r="J54" s="93"/>
      <c r="K54" s="93"/>
      <c r="L54" s="93"/>
      <c r="M54" s="55"/>
      <c r="N54" s="56"/>
    </row>
    <row r="55" spans="2:14" ht="28.2" customHeight="1" x14ac:dyDescent="0.3">
      <c r="B55" s="44"/>
      <c r="C55" s="153"/>
      <c r="D55" s="108" t="s">
        <v>20</v>
      </c>
      <c r="E55" s="91"/>
      <c r="F55" s="86">
        <f>SUM(F51:F53)</f>
        <v>0</v>
      </c>
      <c r="G55" s="93"/>
      <c r="H55" s="93"/>
      <c r="I55" s="93"/>
      <c r="J55" s="93"/>
      <c r="K55" s="93"/>
      <c r="L55" s="93"/>
      <c r="M55" s="55"/>
      <c r="N55" s="56"/>
    </row>
    <row r="56" spans="2:14" ht="10.199999999999999" customHeight="1" x14ac:dyDescent="0.3">
      <c r="B56" s="44"/>
      <c r="C56" s="154"/>
      <c r="D56" s="122"/>
      <c r="E56" s="118"/>
      <c r="F56" s="155"/>
      <c r="G56" s="60"/>
      <c r="H56" s="60"/>
      <c r="I56" s="60"/>
      <c r="J56" s="60"/>
      <c r="K56" s="60"/>
      <c r="L56" s="60"/>
      <c r="M56" s="61"/>
      <c r="N56" s="56"/>
    </row>
    <row r="57" spans="2:14" ht="10.199999999999999" customHeight="1" thickBot="1" x14ac:dyDescent="0.35">
      <c r="B57" s="62"/>
      <c r="C57" s="63"/>
      <c r="D57" s="63"/>
      <c r="E57" s="63"/>
      <c r="F57" s="63"/>
      <c r="G57" s="63"/>
      <c r="H57" s="63"/>
      <c r="I57" s="63"/>
      <c r="J57" s="63"/>
      <c r="K57" s="63"/>
      <c r="L57" s="63"/>
      <c r="M57" s="63"/>
      <c r="N57" s="64"/>
    </row>
  </sheetData>
  <sheetProtection algorithmName="SHA-512" hashValue="fX3TeeCLOZuo1pdLR0q/b82cw/I7elB69ZxWN8KcMJhky98Mp6oEWywvyx9ArpjtjVIw62VmLpSSMPiUs7fl/A==" saltValue="Lx8X1Wp7mM0Jp14mX3OqCA==" spinCount="100000" sheet="1" objects="1" scenarios="1"/>
  <mergeCells count="12">
    <mergeCell ref="C3:M3"/>
    <mergeCell ref="D8:L8"/>
    <mergeCell ref="D18:L18"/>
    <mergeCell ref="L10:L14"/>
    <mergeCell ref="H51:J51"/>
    <mergeCell ref="C5:M5"/>
    <mergeCell ref="H52:J52"/>
    <mergeCell ref="H53:J53"/>
    <mergeCell ref="L22:L32"/>
    <mergeCell ref="H37:H39"/>
    <mergeCell ref="D36:L36"/>
    <mergeCell ref="D48:L48"/>
  </mergeCells>
  <hyperlinks>
    <hyperlink ref="L52" r:id="rId1" location="auto  @ January 1st 2023" xr:uid="{2AE4D56A-F3E1-466E-AD0F-1EC9B1069804}"/>
    <hyperlink ref="C5:M5" r:id="rId2" display="Many individuals completed their own property repairs relating to livestock handling, equipment repair, moving and storage, and debris removal, and their labor is compensable. This calculator includes standard rates for labor, mileage, and disposal fees for those who did not hire a business to complete the relevant repairs to their properties. Required documentation: any available receipts relating to tipping or disposal fees. See Debris Removal and Cleaning in the Documentation Checklist for more details." xr:uid="{6263EDC5-0E1B-4A09-94C0-44AF889DBD51}"/>
  </hyperlinks>
  <pageMargins left="0.7" right="0.7" top="0.75" bottom="0.75" header="0.3" footer="0.3"/>
  <pageSetup scale="65" orientation="portrait" r:id="rId3"/>
  <extLst>
    <ext xmlns:x14="http://schemas.microsoft.com/office/spreadsheetml/2009/9/main" uri="{CCE6A557-97BC-4b89-ADB6-D9C93CAAB3DF}">
      <x14:dataValidations xmlns:xm="http://schemas.microsoft.com/office/excel/2006/main" count="3">
        <x14:dataValidation type="list" allowBlank="1" showInputMessage="1" showErrorMessage="1" xr:uid="{8BEC264E-BC24-4951-AAC9-1356226F3190}">
          <x14:formula1>
            <xm:f>'(Calc) DIY Expense Lookup'!$B$3:$G$3</xm:f>
          </x14:formula1>
          <xm:sqref>F12</xm:sqref>
        </x14:dataValidation>
        <x14:dataValidation type="list" allowBlank="1" showInputMessage="1" showErrorMessage="1" xr:uid="{E0BAF622-5D94-4F10-A8C3-28FC2363DAA8}">
          <x14:formula1>
            <xm:f>'(Calc) DIY Expense'!$B$18:$B$20</xm:f>
          </x14:formula1>
          <xm:sqref>F22</xm:sqref>
        </x14:dataValidation>
        <x14:dataValidation type="list" allowBlank="1" showInputMessage="1" showErrorMessage="1" xr:uid="{5E12FBB5-0D9E-4679-BF2D-84613D944A29}">
          <x14:formula1>
            <xm:f>'(Calc) DIY Expense Lookup'!$B$3:$B$6</xm:f>
          </x14:formula1>
          <xm:sqref>F10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D489F-CA60-4D0C-AB94-72CE2FEF0CCB}">
  <sheetPr codeName="Sheet9">
    <tabColor theme="1"/>
  </sheetPr>
  <dimension ref="B2:W22"/>
  <sheetViews>
    <sheetView workbookViewId="0">
      <selection activeCell="G27" sqref="G27"/>
    </sheetView>
  </sheetViews>
  <sheetFormatPr defaultRowHeight="14.4" x14ac:dyDescent="0.3"/>
  <cols>
    <col min="1" max="1" width="2.6640625" customWidth="1"/>
    <col min="2" max="2" width="26.109375" bestFit="1" customWidth="1"/>
    <col min="3" max="3" width="15" customWidth="1"/>
  </cols>
  <sheetData>
    <row r="2" spans="2:16" x14ac:dyDescent="0.3">
      <c r="B2" s="87"/>
      <c r="C2" s="87"/>
      <c r="D2" s="90"/>
    </row>
    <row r="4" spans="2:16" x14ac:dyDescent="0.3">
      <c r="D4" s="1"/>
      <c r="P4" s="1" t="s">
        <v>681</v>
      </c>
    </row>
    <row r="7" spans="2:16" x14ac:dyDescent="0.3">
      <c r="B7" s="247" t="s">
        <v>21</v>
      </c>
      <c r="C7" s="247"/>
    </row>
    <row r="8" spans="2:16" x14ac:dyDescent="0.3">
      <c r="B8" t="s">
        <v>22</v>
      </c>
      <c r="C8" s="1" t="s">
        <v>23</v>
      </c>
    </row>
    <row r="9" spans="2:16" x14ac:dyDescent="0.3">
      <c r="B9" t="s">
        <v>24</v>
      </c>
      <c r="C9" s="4">
        <v>45099</v>
      </c>
    </row>
    <row r="11" spans="2:16" x14ac:dyDescent="0.3">
      <c r="B11" t="s">
        <v>25</v>
      </c>
      <c r="C11">
        <v>0.65500000000000003</v>
      </c>
    </row>
    <row r="13" spans="2:16" x14ac:dyDescent="0.3">
      <c r="B13" t="s">
        <v>682</v>
      </c>
      <c r="C13" s="1" t="s">
        <v>681</v>
      </c>
    </row>
    <row r="16" spans="2:16" x14ac:dyDescent="0.3">
      <c r="B16" s="22" t="s">
        <v>683</v>
      </c>
    </row>
    <row r="17" spans="2:23" x14ac:dyDescent="0.3">
      <c r="B17" s="23" t="s">
        <v>684</v>
      </c>
      <c r="Q17" s="1"/>
    </row>
    <row r="18" spans="2:23" x14ac:dyDescent="0.3">
      <c r="B18" s="24"/>
    </row>
    <row r="19" spans="2:23" x14ac:dyDescent="0.3">
      <c r="B19" s="25" t="s">
        <v>685</v>
      </c>
    </row>
    <row r="20" spans="2:23" x14ac:dyDescent="0.3">
      <c r="B20" s="26" t="s">
        <v>686</v>
      </c>
    </row>
    <row r="22" spans="2:23" x14ac:dyDescent="0.3">
      <c r="W22" s="1"/>
    </row>
  </sheetData>
  <mergeCells count="1">
    <mergeCell ref="B7:C7"/>
  </mergeCells>
  <hyperlinks>
    <hyperlink ref="P4" r:id="rId1" location="00-0000" xr:uid="{DAAF08ED-E00B-4E35-97CC-0B94D1E52C34}"/>
    <hyperlink ref="C8" r:id="rId2" xr:uid="{D8804F4E-C1E5-44C2-ADCA-E180704D2A60}"/>
    <hyperlink ref="C13" r:id="rId3" location="00-0000" xr:uid="{B3C465B5-0A7D-492A-898C-E74253B1F0BA}"/>
  </hyperlinks>
  <pageMargins left="0.7" right="0.7" top="0.75" bottom="0.75" header="0.3" footer="0.3"/>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D37C9-CA74-43B7-BDF4-8A0278B22124}">
  <sheetPr codeName="Sheet10">
    <tabColor theme="1"/>
  </sheetPr>
  <dimension ref="B2:M24"/>
  <sheetViews>
    <sheetView topLeftCell="A4" zoomScaleNormal="100" workbookViewId="0">
      <selection activeCell="Q8" sqref="Q8"/>
    </sheetView>
  </sheetViews>
  <sheetFormatPr defaultRowHeight="14.4" x14ac:dyDescent="0.3"/>
  <cols>
    <col min="1" max="1" width="2.6640625" customWidth="1"/>
    <col min="2" max="2" width="47.44140625" customWidth="1"/>
    <col min="3" max="7" width="10.6640625" customWidth="1"/>
  </cols>
  <sheetData>
    <row r="2" spans="2:13" x14ac:dyDescent="0.3">
      <c r="B2" s="89" t="s">
        <v>687</v>
      </c>
      <c r="C2" s="261" t="s">
        <v>688</v>
      </c>
      <c r="D2" s="261"/>
      <c r="E2" s="261"/>
      <c r="F2" s="261"/>
      <c r="G2" s="261"/>
    </row>
    <row r="3" spans="2:13" x14ac:dyDescent="0.3">
      <c r="B3" s="36"/>
      <c r="C3" s="88" t="s">
        <v>689</v>
      </c>
      <c r="D3" s="88" t="s">
        <v>690</v>
      </c>
      <c r="E3" s="88" t="s">
        <v>183</v>
      </c>
      <c r="F3" s="88" t="s">
        <v>438</v>
      </c>
      <c r="G3" s="88" t="s">
        <v>439</v>
      </c>
    </row>
    <row r="4" spans="2:13" x14ac:dyDescent="0.3">
      <c r="B4" s="32" t="s">
        <v>691</v>
      </c>
      <c r="C4" s="35">
        <v>15.695222025453914</v>
      </c>
      <c r="D4" s="35">
        <v>25.458620977681516</v>
      </c>
      <c r="E4" s="35">
        <v>16.228045645053765</v>
      </c>
      <c r="F4" s="35">
        <v>16.831380922133359</v>
      </c>
      <c r="G4" s="35">
        <v>20.659600239379845</v>
      </c>
    </row>
    <row r="5" spans="2:13" x14ac:dyDescent="0.3">
      <c r="B5" s="32" t="s">
        <v>692</v>
      </c>
      <c r="C5" s="35">
        <v>18.465037377947418</v>
      </c>
      <c r="D5" s="35">
        <v>18.97393321157077</v>
      </c>
      <c r="E5" s="35">
        <v>20.142194447441014</v>
      </c>
      <c r="F5" s="35">
        <v>29.49266859429186</v>
      </c>
      <c r="G5" s="35">
        <v>19.299589966257258</v>
      </c>
    </row>
    <row r="6" spans="2:13" x14ac:dyDescent="0.3">
      <c r="B6" s="32" t="s">
        <v>693</v>
      </c>
      <c r="C6" s="35">
        <v>18.465037377947418</v>
      </c>
      <c r="D6" s="35">
        <v>18.97393321157077</v>
      </c>
      <c r="E6" s="35">
        <v>20.142194447441014</v>
      </c>
      <c r="F6" s="35">
        <v>29.49266859429186</v>
      </c>
      <c r="G6" s="35">
        <v>19.299589966257258</v>
      </c>
    </row>
    <row r="7" spans="2:13" x14ac:dyDescent="0.3">
      <c r="B7" s="32"/>
      <c r="C7" s="35"/>
      <c r="D7" s="35"/>
      <c r="E7" s="35"/>
      <c r="F7" s="35"/>
      <c r="G7" s="35"/>
    </row>
    <row r="8" spans="2:13" x14ac:dyDescent="0.3">
      <c r="B8" s="32"/>
      <c r="C8" s="35"/>
      <c r="D8" s="35"/>
      <c r="E8" s="35"/>
      <c r="F8" s="35"/>
      <c r="G8" s="35"/>
    </row>
    <row r="9" spans="2:13" ht="18.600000000000001" thickBot="1" x14ac:dyDescent="0.4">
      <c r="B9" s="266" t="s">
        <v>694</v>
      </c>
      <c r="C9" s="266"/>
      <c r="D9" s="266"/>
      <c r="E9" s="266"/>
      <c r="F9" s="266"/>
      <c r="G9" s="266"/>
      <c r="H9" s="266"/>
      <c r="I9" s="266"/>
      <c r="J9" s="266"/>
      <c r="K9" s="266"/>
      <c r="L9" s="266"/>
      <c r="M9" s="266"/>
    </row>
    <row r="11" spans="2:13" x14ac:dyDescent="0.3">
      <c r="B11" s="267" t="s">
        <v>695</v>
      </c>
      <c r="C11" s="267"/>
      <c r="D11" s="267"/>
      <c r="E11" s="267"/>
      <c r="F11" s="267"/>
      <c r="G11" s="267"/>
    </row>
    <row r="12" spans="2:13" x14ac:dyDescent="0.3">
      <c r="B12" s="69" t="s">
        <v>696</v>
      </c>
      <c r="C12" s="265" t="s">
        <v>697</v>
      </c>
      <c r="D12" s="265"/>
      <c r="E12" s="265"/>
      <c r="F12" s="265"/>
      <c r="G12" s="265"/>
    </row>
    <row r="13" spans="2:13" ht="14.4" customHeight="1" x14ac:dyDescent="0.3">
      <c r="B13" s="66" t="s">
        <v>691</v>
      </c>
      <c r="C13" s="264" t="s">
        <v>698</v>
      </c>
      <c r="D13" s="264"/>
      <c r="E13" s="264"/>
      <c r="F13" s="264"/>
      <c r="G13" s="264"/>
    </row>
    <row r="14" spans="2:13" ht="14.4" customHeight="1" x14ac:dyDescent="0.3">
      <c r="B14" s="66" t="s">
        <v>692</v>
      </c>
      <c r="C14" s="264" t="s">
        <v>699</v>
      </c>
      <c r="D14" s="264"/>
      <c r="E14" s="264"/>
      <c r="F14" s="264"/>
      <c r="G14" s="264"/>
    </row>
    <row r="15" spans="2:13" x14ac:dyDescent="0.3">
      <c r="B15" s="66" t="s">
        <v>700</v>
      </c>
      <c r="C15" s="264" t="s">
        <v>701</v>
      </c>
      <c r="D15" s="264"/>
      <c r="E15" s="264"/>
      <c r="F15" s="264"/>
      <c r="G15" s="264"/>
    </row>
    <row r="16" spans="2:13" ht="14.4" customHeight="1" x14ac:dyDescent="0.3">
      <c r="B16" s="66" t="s">
        <v>693</v>
      </c>
      <c r="C16" s="264" t="s">
        <v>699</v>
      </c>
      <c r="D16" s="264"/>
      <c r="E16" s="264"/>
      <c r="F16" s="264"/>
      <c r="G16" s="264"/>
    </row>
    <row r="18" spans="2:7" x14ac:dyDescent="0.3">
      <c r="B18" s="262" t="s">
        <v>697</v>
      </c>
      <c r="C18" s="70" t="s">
        <v>702</v>
      </c>
      <c r="D18" s="71"/>
      <c r="E18" s="71"/>
      <c r="F18" s="71"/>
      <c r="G18" s="72"/>
    </row>
    <row r="19" spans="2:7" x14ac:dyDescent="0.3">
      <c r="B19" s="263"/>
      <c r="C19" s="67" t="s">
        <v>689</v>
      </c>
      <c r="D19" s="67" t="s">
        <v>690</v>
      </c>
      <c r="E19" s="67" t="s">
        <v>183</v>
      </c>
      <c r="F19" s="67" t="s">
        <v>438</v>
      </c>
      <c r="G19" s="67" t="s">
        <v>439</v>
      </c>
    </row>
    <row r="20" spans="2:7" x14ac:dyDescent="0.3">
      <c r="B20" s="67" t="s">
        <v>703</v>
      </c>
      <c r="C20" s="68">
        <v>24.765232134643707</v>
      </c>
      <c r="D20" s="68">
        <v>30.109433310639584</v>
      </c>
      <c r="E20" s="68">
        <v>25.104957984321977</v>
      </c>
      <c r="F20" s="68">
        <v>33.61790175021396</v>
      </c>
      <c r="G20" s="68">
        <v>31.619758394280616</v>
      </c>
    </row>
    <row r="21" spans="2:7" x14ac:dyDescent="0.3">
      <c r="B21" s="67" t="s">
        <v>701</v>
      </c>
      <c r="C21" s="68">
        <v>12</v>
      </c>
      <c r="D21" s="68">
        <v>13.328333032636101</v>
      </c>
      <c r="E21" s="68">
        <v>12</v>
      </c>
      <c r="F21" s="68">
        <v>13.935693442643244</v>
      </c>
      <c r="G21" s="68">
        <v>13.020993316763869</v>
      </c>
    </row>
    <row r="22" spans="2:7" x14ac:dyDescent="0.3">
      <c r="B22" s="67" t="s">
        <v>704</v>
      </c>
      <c r="C22" s="68">
        <v>12.611143757642987</v>
      </c>
      <c r="D22" s="68">
        <v>27.970672015065787</v>
      </c>
      <c r="E22" s="68">
        <v>19.35605193081571</v>
      </c>
      <c r="F22" s="68">
        <v>18.629575678107365</v>
      </c>
      <c r="G22" s="68">
        <v>16.616084062295641</v>
      </c>
    </row>
    <row r="23" spans="2:7" x14ac:dyDescent="0.3">
      <c r="B23" s="67" t="s">
        <v>699</v>
      </c>
      <c r="C23" s="68">
        <v>18.465037377947418</v>
      </c>
      <c r="D23" s="68">
        <v>18.97393321157077</v>
      </c>
      <c r="E23" s="68">
        <v>20.142194447441014</v>
      </c>
      <c r="F23" s="68">
        <v>29.49266859429186</v>
      </c>
      <c r="G23" s="68">
        <v>19.299589966257258</v>
      </c>
    </row>
    <row r="24" spans="2:7" x14ac:dyDescent="0.3">
      <c r="B24" s="67" t="s">
        <v>698</v>
      </c>
      <c r="C24" s="68">
        <v>15.695222025453914</v>
      </c>
      <c r="D24" s="68">
        <v>25.458620977681516</v>
      </c>
      <c r="E24" s="68">
        <v>16.228045645053765</v>
      </c>
      <c r="F24" s="68">
        <v>16.831380922133359</v>
      </c>
      <c r="G24" s="68">
        <v>20.659600239379845</v>
      </c>
    </row>
  </sheetData>
  <mergeCells count="9">
    <mergeCell ref="C2:G2"/>
    <mergeCell ref="B18:B19"/>
    <mergeCell ref="C13:G13"/>
    <mergeCell ref="C14:G14"/>
    <mergeCell ref="C12:G12"/>
    <mergeCell ref="C15:G15"/>
    <mergeCell ref="B9:M9"/>
    <mergeCell ref="B11:G11"/>
    <mergeCell ref="C16:G16"/>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5B0FF-A76C-4EE4-AA63-01694440A1D5}">
  <sheetPr codeName="Sheet11">
    <tabColor theme="5" tint="0.79998168889431442"/>
    <pageSetUpPr fitToPage="1"/>
  </sheetPr>
  <dimension ref="B1:AP40"/>
  <sheetViews>
    <sheetView zoomScaleNormal="100" workbookViewId="0"/>
  </sheetViews>
  <sheetFormatPr defaultColWidth="8.88671875" defaultRowHeight="14.4" x14ac:dyDescent="0.3"/>
  <cols>
    <col min="1" max="3" width="2.6640625" style="37" customWidth="1"/>
    <col min="4" max="4" width="10.6640625" style="37" customWidth="1"/>
    <col min="5" max="5" width="1.6640625" style="37" customWidth="1"/>
    <col min="6" max="6" width="6.6640625" style="37" customWidth="1"/>
    <col min="7" max="7" width="1.6640625" style="37" customWidth="1"/>
    <col min="8" max="8" width="6.6640625" style="37" customWidth="1"/>
    <col min="9" max="11" width="1.6640625" style="37" customWidth="1"/>
    <col min="12" max="12" width="10.6640625" style="37" customWidth="1"/>
    <col min="13" max="13" width="1.6640625" style="37" customWidth="1"/>
    <col min="14" max="14" width="6.6640625" style="37" customWidth="1"/>
    <col min="15" max="15" width="1.6640625" style="37" customWidth="1"/>
    <col min="16" max="16" width="6.6640625" style="37" customWidth="1"/>
    <col min="17" max="19" width="1.6640625" style="37" customWidth="1"/>
    <col min="20" max="20" width="10.6640625" style="37" customWidth="1"/>
    <col min="21" max="21" width="1.6640625" style="37" customWidth="1"/>
    <col min="22" max="22" width="6.6640625" style="38" customWidth="1"/>
    <col min="23" max="23" width="1.6640625" style="38" customWidth="1"/>
    <col min="24" max="24" width="6.6640625" style="38" customWidth="1"/>
    <col min="25" max="25" width="4.5546875" style="38" customWidth="1"/>
    <col min="26" max="26" width="30.77734375" style="38" customWidth="1"/>
    <col min="27" max="27" width="2.6640625" style="38" customWidth="1"/>
    <col min="28" max="29" width="2.6640625" style="37" customWidth="1"/>
    <col min="30" max="30" width="20.88671875" style="37" customWidth="1"/>
    <col min="31" max="16384" width="8.88671875" style="37"/>
  </cols>
  <sheetData>
    <row r="1" spans="2:39" ht="15" thickBot="1" x14ac:dyDescent="0.35"/>
    <row r="2" spans="2:39" ht="14.4" customHeight="1" x14ac:dyDescent="0.3">
      <c r="B2" s="39"/>
      <c r="C2" s="40"/>
      <c r="D2" s="40"/>
      <c r="E2" s="40"/>
      <c r="F2" s="40"/>
      <c r="G2" s="40"/>
      <c r="H2" s="40"/>
      <c r="I2" s="40"/>
      <c r="J2" s="40"/>
      <c r="K2" s="40"/>
      <c r="L2" s="40"/>
      <c r="M2" s="40"/>
      <c r="N2" s="40"/>
      <c r="O2" s="40"/>
      <c r="P2" s="40"/>
      <c r="Q2" s="40"/>
      <c r="R2" s="40"/>
      <c r="S2" s="40"/>
      <c r="T2" s="40"/>
      <c r="U2" s="40"/>
      <c r="V2" s="41"/>
      <c r="W2" s="41"/>
      <c r="X2" s="41"/>
      <c r="Y2" s="41"/>
      <c r="Z2" s="41"/>
      <c r="AA2" s="41"/>
      <c r="AB2" s="42"/>
      <c r="AE2" s="156"/>
      <c r="AF2" s="43"/>
      <c r="AG2" s="43"/>
      <c r="AH2" s="43"/>
      <c r="AI2" s="43"/>
      <c r="AJ2" s="43"/>
      <c r="AK2" s="43"/>
      <c r="AL2" s="43"/>
      <c r="AM2" s="43"/>
    </row>
    <row r="3" spans="2:39" ht="28.2" customHeight="1" x14ac:dyDescent="0.3">
      <c r="B3" s="44"/>
      <c r="C3" s="244" t="s">
        <v>803</v>
      </c>
      <c r="D3" s="244"/>
      <c r="E3" s="244"/>
      <c r="F3" s="244"/>
      <c r="G3" s="244"/>
      <c r="H3" s="244"/>
      <c r="I3" s="244"/>
      <c r="J3" s="244"/>
      <c r="K3" s="244"/>
      <c r="L3" s="244"/>
      <c r="M3" s="244"/>
      <c r="N3" s="244"/>
      <c r="O3" s="244"/>
      <c r="P3" s="244"/>
      <c r="Q3" s="244"/>
      <c r="R3" s="244"/>
      <c r="S3" s="244"/>
      <c r="T3" s="244"/>
      <c r="U3" s="244"/>
      <c r="V3" s="244"/>
      <c r="W3" s="244"/>
      <c r="X3" s="244"/>
      <c r="Y3" s="244"/>
      <c r="Z3" s="244"/>
      <c r="AA3" s="244"/>
      <c r="AB3" s="46"/>
      <c r="AE3" s="43"/>
      <c r="AF3" s="43"/>
      <c r="AG3" s="43"/>
      <c r="AH3" s="43"/>
      <c r="AI3" s="43"/>
      <c r="AJ3" s="43"/>
      <c r="AK3" s="43"/>
      <c r="AL3" s="43"/>
      <c r="AM3" s="43"/>
    </row>
    <row r="4" spans="2:39" ht="10.199999999999999" hidden="1" customHeight="1" x14ac:dyDescent="0.3">
      <c r="B4" s="44"/>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46"/>
      <c r="AE4" s="43"/>
      <c r="AF4" s="43"/>
      <c r="AG4" s="43"/>
      <c r="AH4" s="43"/>
      <c r="AI4" s="43"/>
      <c r="AJ4" s="43"/>
      <c r="AK4" s="43"/>
      <c r="AL4" s="43"/>
      <c r="AM4" s="43"/>
    </row>
    <row r="5" spans="2:39" ht="10.199999999999999" hidden="1" customHeight="1" x14ac:dyDescent="0.3">
      <c r="B5" s="44"/>
      <c r="C5" s="173"/>
      <c r="D5" s="174"/>
      <c r="E5" s="174"/>
      <c r="F5" s="174"/>
      <c r="G5" s="174"/>
      <c r="H5" s="174"/>
      <c r="I5" s="174"/>
      <c r="J5" s="174"/>
      <c r="K5" s="174"/>
      <c r="L5" s="174"/>
      <c r="M5" s="174"/>
      <c r="N5" s="174"/>
      <c r="O5" s="174"/>
      <c r="P5" s="174"/>
      <c r="Q5" s="174"/>
      <c r="R5" s="174"/>
      <c r="S5" s="174"/>
      <c r="T5" s="174"/>
      <c r="U5" s="174"/>
      <c r="V5" s="174"/>
      <c r="W5" s="174"/>
      <c r="X5" s="174"/>
      <c r="Y5" s="174"/>
      <c r="Z5" s="174"/>
      <c r="AA5" s="175"/>
      <c r="AB5" s="46"/>
      <c r="AE5" s="43"/>
      <c r="AF5" s="43"/>
      <c r="AG5" s="43"/>
      <c r="AH5" s="43"/>
      <c r="AI5" s="43"/>
      <c r="AJ5" s="43"/>
      <c r="AK5" s="43"/>
      <c r="AL5" s="43"/>
      <c r="AM5" s="43"/>
    </row>
    <row r="6" spans="2:39" ht="29.4" hidden="1" customHeight="1" x14ac:dyDescent="0.3">
      <c r="B6" s="44"/>
      <c r="C6" s="176"/>
      <c r="D6" s="273" t="s">
        <v>705</v>
      </c>
      <c r="E6" s="273"/>
      <c r="F6" s="273"/>
      <c r="G6" s="273"/>
      <c r="H6" s="273"/>
      <c r="I6" s="273"/>
      <c r="J6" s="273"/>
      <c r="K6" s="177"/>
      <c r="L6" s="178">
        <v>1</v>
      </c>
      <c r="M6" s="115"/>
      <c r="N6" s="275" t="s">
        <v>706</v>
      </c>
      <c r="O6" s="275"/>
      <c r="P6" s="275"/>
      <c r="Q6" s="275"/>
      <c r="R6" s="275"/>
      <c r="S6" s="275"/>
      <c r="T6" s="275"/>
      <c r="U6" s="275"/>
      <c r="V6" s="275"/>
      <c r="W6" s="179"/>
      <c r="X6" s="180">
        <v>4</v>
      </c>
      <c r="Y6" s="180"/>
      <c r="Z6" s="180"/>
      <c r="AA6" s="181"/>
      <c r="AB6" s="46"/>
      <c r="AE6" s="43"/>
      <c r="AF6" s="43"/>
      <c r="AG6" s="43"/>
      <c r="AH6" s="43"/>
      <c r="AI6" s="43"/>
      <c r="AJ6" s="43"/>
      <c r="AK6" s="43"/>
      <c r="AL6" s="43"/>
      <c r="AM6" s="43"/>
    </row>
    <row r="7" spans="2:39" ht="10.199999999999999" hidden="1" customHeight="1" x14ac:dyDescent="0.3">
      <c r="B7" s="44"/>
      <c r="C7" s="117"/>
      <c r="D7" s="118"/>
      <c r="E7" s="118"/>
      <c r="F7" s="118"/>
      <c r="G7" s="118"/>
      <c r="H7" s="118"/>
      <c r="I7" s="118"/>
      <c r="J7" s="118"/>
      <c r="K7" s="118"/>
      <c r="L7" s="118"/>
      <c r="M7" s="118"/>
      <c r="N7" s="118"/>
      <c r="O7" s="118"/>
      <c r="P7" s="118"/>
      <c r="Q7" s="118"/>
      <c r="R7" s="118"/>
      <c r="S7" s="118"/>
      <c r="T7" s="118"/>
      <c r="U7" s="118"/>
      <c r="V7" s="120"/>
      <c r="W7" s="120"/>
      <c r="X7" s="120"/>
      <c r="Y7" s="120"/>
      <c r="Z7" s="120"/>
      <c r="AA7" s="121"/>
      <c r="AB7" s="46"/>
      <c r="AE7" s="43"/>
      <c r="AF7" s="43"/>
      <c r="AG7" s="43"/>
      <c r="AH7" s="43"/>
      <c r="AI7" s="43"/>
      <c r="AJ7" s="43"/>
      <c r="AK7" s="43"/>
      <c r="AL7" s="43"/>
      <c r="AM7" s="43"/>
    </row>
    <row r="8" spans="2:39" ht="10.199999999999999" customHeight="1" x14ac:dyDescent="0.3">
      <c r="B8" s="44"/>
      <c r="C8" s="91"/>
      <c r="D8" s="91"/>
      <c r="E8" s="91"/>
      <c r="F8" s="91"/>
      <c r="G8" s="91"/>
      <c r="H8" s="91"/>
      <c r="I8" s="91"/>
      <c r="J8" s="91"/>
      <c r="K8" s="91"/>
      <c r="L8" s="91"/>
      <c r="M8" s="91"/>
      <c r="N8" s="91"/>
      <c r="O8" s="91"/>
      <c r="P8" s="91"/>
      <c r="Q8" s="91"/>
      <c r="R8" s="91"/>
      <c r="S8" s="91"/>
      <c r="T8" s="91"/>
      <c r="U8" s="91"/>
      <c r="V8" s="92"/>
      <c r="W8" s="92"/>
      <c r="X8" s="92"/>
      <c r="Y8" s="92"/>
      <c r="Z8" s="92"/>
      <c r="AA8" s="92"/>
      <c r="AB8" s="46"/>
      <c r="AE8" s="43"/>
      <c r="AF8" s="43"/>
      <c r="AG8" s="43"/>
      <c r="AH8" s="43"/>
      <c r="AI8" s="43"/>
      <c r="AJ8" s="43"/>
      <c r="AK8" s="43"/>
      <c r="AL8" s="43"/>
      <c r="AM8" s="43"/>
    </row>
    <row r="9" spans="2:39" ht="60" customHeight="1" x14ac:dyDescent="0.3">
      <c r="B9" s="44"/>
      <c r="C9" s="246" t="s">
        <v>822</v>
      </c>
      <c r="D9" s="251"/>
      <c r="E9" s="251"/>
      <c r="F9" s="251"/>
      <c r="G9" s="251"/>
      <c r="H9" s="251"/>
      <c r="I9" s="251"/>
      <c r="J9" s="251"/>
      <c r="K9" s="251"/>
      <c r="L9" s="251"/>
      <c r="M9" s="251"/>
      <c r="N9" s="251"/>
      <c r="O9" s="251"/>
      <c r="P9" s="251"/>
      <c r="Q9" s="251"/>
      <c r="R9" s="251"/>
      <c r="S9" s="251"/>
      <c r="T9" s="251"/>
      <c r="U9" s="251"/>
      <c r="V9" s="251"/>
      <c r="W9" s="251"/>
      <c r="X9" s="251"/>
      <c r="Y9" s="251"/>
      <c r="Z9" s="251"/>
      <c r="AA9" s="251"/>
      <c r="AB9" s="46"/>
      <c r="AE9" s="43"/>
      <c r="AF9" s="43"/>
      <c r="AG9" s="43"/>
      <c r="AH9" s="43"/>
      <c r="AI9" s="43"/>
      <c r="AJ9" s="43"/>
      <c r="AK9" s="43"/>
      <c r="AL9" s="43"/>
      <c r="AM9" s="43"/>
    </row>
    <row r="10" spans="2:39" ht="10.199999999999999" customHeight="1" x14ac:dyDescent="0.3">
      <c r="B10" s="44"/>
      <c r="C10" s="91"/>
      <c r="D10" s="91"/>
      <c r="E10" s="91"/>
      <c r="F10" s="91"/>
      <c r="G10" s="91"/>
      <c r="H10" s="91"/>
      <c r="I10" s="91"/>
      <c r="J10" s="91"/>
      <c r="K10" s="91"/>
      <c r="L10" s="91"/>
      <c r="M10" s="91"/>
      <c r="N10" s="91"/>
      <c r="O10" s="91"/>
      <c r="P10" s="91"/>
      <c r="Q10" s="91"/>
      <c r="R10" s="91"/>
      <c r="S10" s="91"/>
      <c r="T10" s="91"/>
      <c r="U10" s="91"/>
      <c r="V10" s="92"/>
      <c r="W10" s="92"/>
      <c r="X10" s="92"/>
      <c r="Y10" s="92"/>
      <c r="Z10" s="92"/>
      <c r="AA10" s="92"/>
      <c r="AB10" s="46"/>
      <c r="AE10" s="43"/>
      <c r="AF10" s="43"/>
      <c r="AG10" s="43"/>
      <c r="AH10" s="43"/>
      <c r="AI10" s="43"/>
      <c r="AJ10" s="43"/>
      <c r="AK10" s="43"/>
      <c r="AL10" s="43"/>
      <c r="AM10" s="43"/>
    </row>
    <row r="11" spans="2:39" ht="10.199999999999999" customHeight="1" x14ac:dyDescent="0.3">
      <c r="B11" s="44"/>
      <c r="C11" s="95"/>
      <c r="D11" s="96"/>
      <c r="E11" s="96"/>
      <c r="F11" s="96"/>
      <c r="G11" s="96"/>
      <c r="H11" s="96"/>
      <c r="I11" s="96"/>
      <c r="J11" s="96"/>
      <c r="K11" s="96"/>
      <c r="L11" s="96"/>
      <c r="M11" s="96"/>
      <c r="N11" s="96"/>
      <c r="O11" s="96"/>
      <c r="P11" s="96"/>
      <c r="Q11" s="96"/>
      <c r="R11" s="96"/>
      <c r="S11" s="96"/>
      <c r="T11" s="96"/>
      <c r="U11" s="96"/>
      <c r="V11" s="98"/>
      <c r="W11" s="98"/>
      <c r="X11" s="98"/>
      <c r="Y11" s="98"/>
      <c r="Z11" s="98"/>
      <c r="AA11" s="99"/>
      <c r="AB11" s="46"/>
      <c r="AE11" s="43"/>
      <c r="AF11" s="43"/>
      <c r="AG11" s="43"/>
      <c r="AH11" s="43"/>
      <c r="AI11" s="43"/>
      <c r="AJ11" s="43"/>
      <c r="AK11" s="43"/>
      <c r="AL11" s="43"/>
      <c r="AM11" s="43"/>
    </row>
    <row r="12" spans="2:39" ht="20.399999999999999" customHeight="1" x14ac:dyDescent="0.3">
      <c r="B12" s="44"/>
      <c r="C12" s="100"/>
      <c r="D12" s="279" t="s">
        <v>801</v>
      </c>
      <c r="E12" s="279"/>
      <c r="F12" s="279"/>
      <c r="G12" s="279"/>
      <c r="H12" s="279"/>
      <c r="I12" s="279"/>
      <c r="J12" s="279"/>
      <c r="K12" s="279"/>
      <c r="L12" s="279"/>
      <c r="M12" s="279"/>
      <c r="N12" s="279"/>
      <c r="O12" s="279"/>
      <c r="P12" s="279"/>
      <c r="Q12" s="279"/>
      <c r="R12" s="279"/>
      <c r="S12" s="279"/>
      <c r="T12" s="279"/>
      <c r="U12" s="279"/>
      <c r="V12" s="279"/>
      <c r="W12" s="279"/>
      <c r="X12" s="279"/>
      <c r="Y12" s="279"/>
      <c r="Z12" s="279"/>
      <c r="AA12" s="101"/>
      <c r="AB12" s="46"/>
      <c r="AE12" s="43"/>
      <c r="AF12" s="43"/>
      <c r="AG12" s="43"/>
      <c r="AH12" s="43"/>
      <c r="AI12" s="43"/>
      <c r="AJ12" s="43"/>
      <c r="AK12" s="43"/>
      <c r="AL12" s="43"/>
      <c r="AM12" s="43"/>
    </row>
    <row r="13" spans="2:39" ht="10.199999999999999" customHeight="1" x14ac:dyDescent="0.3">
      <c r="B13" s="44"/>
      <c r="C13" s="100"/>
      <c r="D13" s="91"/>
      <c r="E13" s="91"/>
      <c r="F13" s="91"/>
      <c r="G13" s="91"/>
      <c r="H13" s="91"/>
      <c r="I13" s="91"/>
      <c r="J13" s="91"/>
      <c r="K13" s="91"/>
      <c r="L13" s="91"/>
      <c r="M13" s="91"/>
      <c r="N13" s="91"/>
      <c r="O13" s="91"/>
      <c r="P13" s="91"/>
      <c r="Q13" s="91"/>
      <c r="R13" s="91"/>
      <c r="S13" s="91"/>
      <c r="T13" s="91"/>
      <c r="U13" s="91"/>
      <c r="V13" s="92"/>
      <c r="W13" s="92"/>
      <c r="X13" s="92"/>
      <c r="Y13" s="92"/>
      <c r="Z13" s="92"/>
      <c r="AA13" s="101"/>
      <c r="AB13" s="46"/>
      <c r="AE13" s="43"/>
      <c r="AF13" s="43"/>
      <c r="AG13" s="43"/>
      <c r="AH13" s="43"/>
      <c r="AI13" s="43"/>
      <c r="AJ13" s="43"/>
      <c r="AK13" s="43"/>
      <c r="AL13" s="43"/>
      <c r="AM13" s="43"/>
    </row>
    <row r="14" spans="2:39" ht="19.95" customHeight="1" x14ac:dyDescent="0.3">
      <c r="B14" s="44"/>
      <c r="C14" s="100"/>
      <c r="D14" s="274" t="s">
        <v>707</v>
      </c>
      <c r="E14" s="274"/>
      <c r="F14" s="274"/>
      <c r="G14" s="274"/>
      <c r="H14" s="274"/>
      <c r="I14" s="274"/>
      <c r="J14" s="274"/>
      <c r="K14" s="274"/>
      <c r="L14" s="274"/>
      <c r="M14" s="274"/>
      <c r="N14" s="274"/>
      <c r="O14" s="274"/>
      <c r="P14" s="274"/>
      <c r="Q14" s="274"/>
      <c r="R14" s="274"/>
      <c r="S14" s="274"/>
      <c r="T14" s="274"/>
      <c r="U14" s="274"/>
      <c r="V14" s="274"/>
      <c r="W14" s="274"/>
      <c r="X14" s="274"/>
      <c r="Y14" s="182"/>
      <c r="Z14" s="280" t="s">
        <v>805</v>
      </c>
      <c r="AA14" s="101"/>
      <c r="AB14" s="46"/>
      <c r="AE14" s="43"/>
      <c r="AF14" s="43"/>
      <c r="AG14" s="43"/>
      <c r="AH14" s="43"/>
      <c r="AI14" s="43"/>
      <c r="AJ14" s="43"/>
      <c r="AK14" s="43"/>
      <c r="AL14" s="43"/>
      <c r="AM14" s="43"/>
    </row>
    <row r="15" spans="2:39" ht="10.199999999999999" customHeight="1" x14ac:dyDescent="0.3">
      <c r="B15" s="44"/>
      <c r="C15" s="100"/>
      <c r="D15" s="91"/>
      <c r="E15" s="91"/>
      <c r="F15" s="92"/>
      <c r="G15" s="92"/>
      <c r="H15" s="92"/>
      <c r="I15" s="92"/>
      <c r="J15" s="91"/>
      <c r="K15" s="91"/>
      <c r="L15" s="91"/>
      <c r="M15" s="91"/>
      <c r="N15" s="92"/>
      <c r="O15" s="92"/>
      <c r="P15" s="92"/>
      <c r="Q15" s="92"/>
      <c r="R15" s="91"/>
      <c r="S15" s="91"/>
      <c r="T15" s="91"/>
      <c r="U15" s="91"/>
      <c r="V15" s="92"/>
      <c r="W15" s="92"/>
      <c r="X15" s="92"/>
      <c r="Y15" s="92"/>
      <c r="Z15" s="280"/>
      <c r="AA15" s="101"/>
      <c r="AB15" s="46"/>
      <c r="AE15" s="43"/>
      <c r="AF15" s="43"/>
      <c r="AG15" s="43"/>
      <c r="AH15" s="43"/>
      <c r="AI15" s="43"/>
      <c r="AJ15" s="43"/>
      <c r="AK15" s="43"/>
      <c r="AL15" s="43"/>
      <c r="AM15" s="43"/>
    </row>
    <row r="16" spans="2:39" ht="19.95" customHeight="1" x14ac:dyDescent="0.3">
      <c r="B16" s="44"/>
      <c r="C16" s="100"/>
      <c r="D16" s="272" t="s">
        <v>708</v>
      </c>
      <c r="E16" s="272"/>
      <c r="F16" s="272"/>
      <c r="G16" s="272"/>
      <c r="H16" s="272"/>
      <c r="I16" s="92"/>
      <c r="J16" s="91"/>
      <c r="K16" s="91"/>
      <c r="L16" s="272" t="s">
        <v>709</v>
      </c>
      <c r="M16" s="272"/>
      <c r="N16" s="272"/>
      <c r="O16" s="272"/>
      <c r="P16" s="272"/>
      <c r="Q16" s="92"/>
      <c r="R16" s="91"/>
      <c r="S16" s="91"/>
      <c r="T16" s="272" t="s">
        <v>710</v>
      </c>
      <c r="U16" s="272"/>
      <c r="V16" s="272"/>
      <c r="W16" s="272"/>
      <c r="X16" s="272"/>
      <c r="Y16" s="183"/>
      <c r="Z16" s="280"/>
      <c r="AA16" s="101"/>
      <c r="AB16" s="46"/>
      <c r="AE16" s="43"/>
      <c r="AF16" s="43"/>
      <c r="AG16" s="43"/>
      <c r="AH16" s="43"/>
      <c r="AI16" s="43"/>
      <c r="AJ16" s="43"/>
      <c r="AK16" s="43"/>
      <c r="AL16" s="43"/>
      <c r="AM16" s="43"/>
    </row>
    <row r="17" spans="2:42" ht="10.199999999999999" customHeight="1" thickBot="1" x14ac:dyDescent="0.35">
      <c r="B17" s="44"/>
      <c r="C17" s="100"/>
      <c r="D17" s="91"/>
      <c r="E17" s="91"/>
      <c r="F17" s="92"/>
      <c r="G17" s="92"/>
      <c r="H17" s="92"/>
      <c r="I17" s="92"/>
      <c r="J17" s="91"/>
      <c r="K17" s="91"/>
      <c r="L17" s="91"/>
      <c r="M17" s="91"/>
      <c r="N17" s="92"/>
      <c r="O17" s="92"/>
      <c r="P17" s="92"/>
      <c r="Q17" s="92"/>
      <c r="R17" s="91"/>
      <c r="S17" s="91"/>
      <c r="T17" s="91"/>
      <c r="U17" s="91"/>
      <c r="V17" s="92"/>
      <c r="W17" s="92"/>
      <c r="X17" s="92"/>
      <c r="Y17" s="92"/>
      <c r="Z17" s="280"/>
      <c r="AA17" s="101"/>
      <c r="AB17" s="46"/>
      <c r="AE17" s="43"/>
      <c r="AF17" s="43"/>
      <c r="AG17" s="43"/>
      <c r="AH17" s="43"/>
      <c r="AI17" s="43"/>
      <c r="AJ17" s="43"/>
      <c r="AK17" s="43"/>
      <c r="AL17" s="43"/>
      <c r="AM17" s="43"/>
    </row>
    <row r="18" spans="2:42" ht="19.95" customHeight="1" thickBot="1" x14ac:dyDescent="0.35">
      <c r="B18" s="44"/>
      <c r="C18" s="100"/>
      <c r="D18" s="184" t="s">
        <v>711</v>
      </c>
      <c r="E18" s="91"/>
      <c r="F18" s="30"/>
      <c r="G18" s="172"/>
      <c r="H18" s="185">
        <f>F18*'(Calc) Food'!C12</f>
        <v>0</v>
      </c>
      <c r="I18" s="92"/>
      <c r="J18" s="91"/>
      <c r="K18" s="91"/>
      <c r="L18" s="184" t="s">
        <v>712</v>
      </c>
      <c r="M18" s="91"/>
      <c r="N18" s="30"/>
      <c r="O18" s="172"/>
      <c r="P18" s="185">
        <f>N18*'(Calc) Food'!C19</f>
        <v>0</v>
      </c>
      <c r="Q18" s="92"/>
      <c r="R18" s="91"/>
      <c r="S18" s="91"/>
      <c r="T18" s="184" t="s">
        <v>713</v>
      </c>
      <c r="U18" s="91"/>
      <c r="V18" s="30"/>
      <c r="W18" s="172"/>
      <c r="X18" s="185">
        <f>V18*'(Calc) Food'!C26</f>
        <v>0</v>
      </c>
      <c r="Y18" s="186"/>
      <c r="Z18" s="280"/>
      <c r="AA18" s="101"/>
      <c r="AB18" s="46"/>
      <c r="AE18" s="43"/>
      <c r="AF18" s="43"/>
      <c r="AG18" s="43"/>
      <c r="AH18" s="43"/>
      <c r="AI18" s="43"/>
      <c r="AJ18" s="43"/>
      <c r="AK18" s="43"/>
      <c r="AL18" s="43"/>
      <c r="AM18" s="43"/>
    </row>
    <row r="19" spans="2:42" ht="10.199999999999999" customHeight="1" thickBot="1" x14ac:dyDescent="0.35">
      <c r="B19" s="44"/>
      <c r="C19" s="100"/>
      <c r="D19" s="187"/>
      <c r="E19" s="91"/>
      <c r="F19" s="91"/>
      <c r="G19" s="91"/>
      <c r="H19" s="186"/>
      <c r="I19" s="92"/>
      <c r="J19" s="91"/>
      <c r="K19" s="91"/>
      <c r="L19" s="187"/>
      <c r="M19" s="91"/>
      <c r="N19" s="91"/>
      <c r="O19" s="91"/>
      <c r="P19" s="186"/>
      <c r="Q19" s="92"/>
      <c r="R19" s="91"/>
      <c r="S19" s="91"/>
      <c r="T19" s="187"/>
      <c r="U19" s="91"/>
      <c r="V19" s="91"/>
      <c r="W19" s="91"/>
      <c r="X19" s="91"/>
      <c r="Y19" s="91"/>
      <c r="Z19" s="280"/>
      <c r="AA19" s="101"/>
      <c r="AB19" s="46"/>
      <c r="AE19" s="43"/>
      <c r="AF19" s="43"/>
      <c r="AG19" s="43"/>
      <c r="AH19" s="43"/>
      <c r="AI19" s="43"/>
      <c r="AJ19" s="43"/>
      <c r="AK19" s="43"/>
      <c r="AL19" s="43"/>
      <c r="AM19" s="43"/>
    </row>
    <row r="20" spans="2:42" ht="19.95" customHeight="1" thickBot="1" x14ac:dyDescent="0.35">
      <c r="B20" s="44"/>
      <c r="C20" s="100"/>
      <c r="D20" s="184" t="s">
        <v>714</v>
      </c>
      <c r="E20" s="91"/>
      <c r="F20" s="30"/>
      <c r="G20" s="172"/>
      <c r="H20" s="185">
        <f>F20*'(Calc) Food'!C13</f>
        <v>0</v>
      </c>
      <c r="I20" s="92"/>
      <c r="J20" s="91"/>
      <c r="K20" s="91"/>
      <c r="L20" s="184" t="s">
        <v>715</v>
      </c>
      <c r="M20" s="91"/>
      <c r="N20" s="30"/>
      <c r="O20" s="172"/>
      <c r="P20" s="185">
        <f>N20*'(Calc) Food'!C20</f>
        <v>0</v>
      </c>
      <c r="Q20" s="92"/>
      <c r="R20" s="91"/>
      <c r="S20" s="91"/>
      <c r="T20" s="184" t="s">
        <v>716</v>
      </c>
      <c r="U20" s="91"/>
      <c r="V20" s="30"/>
      <c r="W20" s="172"/>
      <c r="X20" s="185">
        <f>V20*'(Calc) Food'!C27</f>
        <v>0</v>
      </c>
      <c r="Y20" s="186"/>
      <c r="Z20" s="280"/>
      <c r="AA20" s="101"/>
      <c r="AB20" s="46"/>
      <c r="AE20" s="43"/>
      <c r="AF20" s="43"/>
      <c r="AG20" s="43"/>
      <c r="AH20" s="43"/>
      <c r="AI20" s="43"/>
      <c r="AJ20" s="43"/>
      <c r="AK20" s="43"/>
      <c r="AL20" s="43"/>
      <c r="AM20" s="43"/>
    </row>
    <row r="21" spans="2:42" ht="10.199999999999999" customHeight="1" thickBot="1" x14ac:dyDescent="0.35">
      <c r="B21" s="44"/>
      <c r="C21" s="100"/>
      <c r="D21" s="187"/>
      <c r="E21" s="91"/>
      <c r="F21" s="91"/>
      <c r="G21" s="91"/>
      <c r="H21" s="186"/>
      <c r="I21" s="92"/>
      <c r="J21" s="91"/>
      <c r="K21" s="91"/>
      <c r="L21" s="187"/>
      <c r="M21" s="91"/>
      <c r="N21" s="91"/>
      <c r="O21" s="91"/>
      <c r="P21" s="186"/>
      <c r="Q21" s="92"/>
      <c r="R21" s="91"/>
      <c r="S21" s="91"/>
      <c r="T21" s="187"/>
      <c r="U21" s="91"/>
      <c r="V21" s="91"/>
      <c r="W21" s="91"/>
      <c r="X21" s="91"/>
      <c r="Y21" s="91"/>
      <c r="Z21" s="280"/>
      <c r="AA21" s="101"/>
      <c r="AB21" s="46"/>
      <c r="AE21" s="43"/>
      <c r="AF21" s="43"/>
      <c r="AG21" s="43"/>
      <c r="AH21" s="43"/>
      <c r="AI21" s="43"/>
      <c r="AJ21" s="43"/>
      <c r="AK21" s="43"/>
      <c r="AL21" s="43"/>
      <c r="AM21" s="43"/>
    </row>
    <row r="22" spans="2:42" ht="19.95" customHeight="1" thickBot="1" x14ac:dyDescent="0.35">
      <c r="B22" s="44"/>
      <c r="C22" s="100"/>
      <c r="D22" s="184" t="s">
        <v>717</v>
      </c>
      <c r="E22" s="91"/>
      <c r="F22" s="30"/>
      <c r="G22" s="172"/>
      <c r="H22" s="185">
        <f>F22*'(Calc) Food'!C14</f>
        <v>0</v>
      </c>
      <c r="I22" s="92"/>
      <c r="J22" s="91"/>
      <c r="K22" s="91"/>
      <c r="L22" s="184" t="s">
        <v>718</v>
      </c>
      <c r="M22" s="91"/>
      <c r="N22" s="30"/>
      <c r="O22" s="172"/>
      <c r="P22" s="185">
        <f>N22*'(Calc) Food'!C21</f>
        <v>0</v>
      </c>
      <c r="Q22" s="92"/>
      <c r="R22" s="91"/>
      <c r="S22" s="91"/>
      <c r="T22" s="184" t="s">
        <v>719</v>
      </c>
      <c r="U22" s="91"/>
      <c r="V22" s="30"/>
      <c r="W22" s="172"/>
      <c r="X22" s="185">
        <f>V22*'(Calc) Food'!C28</f>
        <v>0</v>
      </c>
      <c r="Y22" s="186"/>
      <c r="Z22" s="280"/>
      <c r="AA22" s="101"/>
      <c r="AB22" s="46"/>
    </row>
    <row r="23" spans="2:42" ht="10.199999999999999" customHeight="1" thickBot="1" x14ac:dyDescent="0.35">
      <c r="B23" s="44"/>
      <c r="C23" s="100"/>
      <c r="D23" s="187"/>
      <c r="E23" s="91"/>
      <c r="F23" s="91"/>
      <c r="G23" s="91"/>
      <c r="H23" s="186"/>
      <c r="I23" s="92"/>
      <c r="J23" s="91"/>
      <c r="K23" s="91"/>
      <c r="L23" s="187"/>
      <c r="M23" s="91"/>
      <c r="N23" s="91"/>
      <c r="O23" s="91"/>
      <c r="P23" s="186"/>
      <c r="Q23" s="92"/>
      <c r="R23" s="91"/>
      <c r="S23" s="91"/>
      <c r="T23" s="187"/>
      <c r="U23" s="91"/>
      <c r="V23" s="91"/>
      <c r="W23" s="91"/>
      <c r="X23" s="91"/>
      <c r="Y23" s="91"/>
      <c r="Z23" s="280"/>
      <c r="AA23" s="101"/>
      <c r="AB23" s="46"/>
    </row>
    <row r="24" spans="2:42" ht="19.95" customHeight="1" thickBot="1" x14ac:dyDescent="0.35">
      <c r="B24" s="44"/>
      <c r="C24" s="100"/>
      <c r="D24" s="184" t="s">
        <v>720</v>
      </c>
      <c r="E24" s="91"/>
      <c r="F24" s="30"/>
      <c r="G24" s="172"/>
      <c r="H24" s="185">
        <f>F24*'(Calc) Food'!C15</f>
        <v>0</v>
      </c>
      <c r="I24" s="92"/>
      <c r="J24" s="91"/>
      <c r="K24" s="91"/>
      <c r="L24" s="184" t="s">
        <v>721</v>
      </c>
      <c r="M24" s="91"/>
      <c r="N24" s="30"/>
      <c r="O24" s="172"/>
      <c r="P24" s="185">
        <f>N24*'(Calc) Food'!C22</f>
        <v>0</v>
      </c>
      <c r="Q24" s="92"/>
      <c r="R24" s="91"/>
      <c r="S24" s="91"/>
      <c r="T24" s="184" t="s">
        <v>722</v>
      </c>
      <c r="U24" s="91"/>
      <c r="V24" s="30"/>
      <c r="W24" s="172"/>
      <c r="X24" s="185">
        <f>V24*'(Calc) Food'!C29</f>
        <v>0</v>
      </c>
      <c r="Y24" s="186"/>
      <c r="Z24" s="280"/>
      <c r="AA24" s="101"/>
      <c r="AB24" s="46"/>
    </row>
    <row r="25" spans="2:42" ht="10.199999999999999" customHeight="1" thickBot="1" x14ac:dyDescent="0.35">
      <c r="B25" s="44"/>
      <c r="C25" s="100"/>
      <c r="D25" s="187"/>
      <c r="E25" s="91"/>
      <c r="F25" s="91"/>
      <c r="G25" s="91"/>
      <c r="H25" s="186"/>
      <c r="I25" s="92"/>
      <c r="J25" s="91"/>
      <c r="K25" s="91"/>
      <c r="L25" s="187"/>
      <c r="M25" s="91"/>
      <c r="N25" s="91"/>
      <c r="O25" s="91"/>
      <c r="P25" s="186"/>
      <c r="Q25" s="92"/>
      <c r="R25" s="91"/>
      <c r="S25" s="91"/>
      <c r="T25" s="187"/>
      <c r="U25" s="91"/>
      <c r="V25" s="91"/>
      <c r="W25" s="91"/>
      <c r="X25" s="91"/>
      <c r="Y25" s="91"/>
      <c r="Z25" s="280"/>
      <c r="AA25" s="101"/>
      <c r="AB25" s="46"/>
    </row>
    <row r="26" spans="2:42" ht="19.95" customHeight="1" thickBot="1" x14ac:dyDescent="0.35">
      <c r="B26" s="44"/>
      <c r="C26" s="100"/>
      <c r="D26" s="184" t="s">
        <v>723</v>
      </c>
      <c r="E26" s="91"/>
      <c r="F26" s="30"/>
      <c r="G26" s="172"/>
      <c r="H26" s="185">
        <f>F26*'(Calc) Food'!C16</f>
        <v>0</v>
      </c>
      <c r="I26" s="92"/>
      <c r="J26" s="91"/>
      <c r="K26" s="91"/>
      <c r="L26" s="184" t="s">
        <v>724</v>
      </c>
      <c r="M26" s="91"/>
      <c r="N26" s="30"/>
      <c r="O26" s="172"/>
      <c r="P26" s="185">
        <f>N26*'(Calc) Food'!C23</f>
        <v>0</v>
      </c>
      <c r="Q26" s="92"/>
      <c r="R26" s="91"/>
      <c r="S26" s="91"/>
      <c r="T26" s="184" t="s">
        <v>724</v>
      </c>
      <c r="U26" s="91"/>
      <c r="V26" s="30"/>
      <c r="W26" s="172"/>
      <c r="X26" s="185">
        <f>V26*'(Calc) Food'!C30</f>
        <v>0</v>
      </c>
      <c r="Y26" s="186"/>
      <c r="Z26" s="280"/>
      <c r="AA26" s="101"/>
      <c r="AB26" s="46"/>
    </row>
    <row r="27" spans="2:42" ht="10.199999999999999" customHeight="1" x14ac:dyDescent="0.3">
      <c r="B27" s="44"/>
      <c r="C27" s="100"/>
      <c r="D27" s="93"/>
      <c r="E27" s="91"/>
      <c r="F27" s="91"/>
      <c r="G27" s="91"/>
      <c r="H27" s="91"/>
      <c r="I27" s="92"/>
      <c r="J27" s="91"/>
      <c r="K27" s="91"/>
      <c r="L27" s="93"/>
      <c r="M27" s="91"/>
      <c r="N27" s="91"/>
      <c r="O27" s="91"/>
      <c r="P27" s="91"/>
      <c r="Q27" s="92"/>
      <c r="R27" s="91"/>
      <c r="S27" s="91"/>
      <c r="T27" s="93"/>
      <c r="U27" s="91"/>
      <c r="V27" s="91"/>
      <c r="W27" s="91"/>
      <c r="X27" s="91"/>
      <c r="Y27" s="91"/>
      <c r="Z27" s="280"/>
      <c r="AA27" s="101"/>
      <c r="AB27" s="46"/>
    </row>
    <row r="28" spans="2:42" ht="19.95" customHeight="1" x14ac:dyDescent="0.3">
      <c r="B28" s="44"/>
      <c r="C28" s="100"/>
      <c r="D28" s="271" t="s">
        <v>725</v>
      </c>
      <c r="E28" s="271"/>
      <c r="F28" s="271"/>
      <c r="G28" s="271"/>
      <c r="H28" s="271"/>
      <c r="I28" s="271"/>
      <c r="J28" s="271"/>
      <c r="K28" s="271"/>
      <c r="L28" s="188">
        <f>SUM(F18:F26,N18:N26,V18:V26)</f>
        <v>0</v>
      </c>
      <c r="M28" s="91"/>
      <c r="N28" s="271" t="s">
        <v>726</v>
      </c>
      <c r="O28" s="271"/>
      <c r="P28" s="271"/>
      <c r="Q28" s="271"/>
      <c r="R28" s="271"/>
      <c r="S28" s="271"/>
      <c r="T28" s="271"/>
      <c r="U28" s="271"/>
      <c r="V28" s="271"/>
      <c r="W28" s="271"/>
      <c r="X28" s="189" cm="1">
        <f t="array" ref="X28">_xlfn.SWITCH(L28, 0, 0, 1, '(Calc) Food'!F12, 2, '(Calc) Food'!F13, 3, '(Calc) Food'!F14, 4, '(Calc) Food'!F15, 5,'(Calc) Food'!F16, 6, '(Calc) Food'!F16, '(Calc) Food'!F17)</f>
        <v>0</v>
      </c>
      <c r="Y28" s="91"/>
      <c r="Z28" s="280"/>
      <c r="AA28" s="101"/>
      <c r="AB28" s="46"/>
    </row>
    <row r="29" spans="2:42" ht="10.199999999999999" customHeight="1" x14ac:dyDescent="0.3">
      <c r="B29" s="44"/>
      <c r="C29" s="117"/>
      <c r="D29" s="60"/>
      <c r="E29" s="118"/>
      <c r="F29" s="118"/>
      <c r="G29" s="118"/>
      <c r="H29" s="118"/>
      <c r="I29" s="120"/>
      <c r="J29" s="118"/>
      <c r="K29" s="118"/>
      <c r="L29" s="60"/>
      <c r="M29" s="118"/>
      <c r="N29" s="118"/>
      <c r="O29" s="118"/>
      <c r="P29" s="118"/>
      <c r="Q29" s="120"/>
      <c r="R29" s="118"/>
      <c r="S29" s="118"/>
      <c r="T29" s="60"/>
      <c r="U29" s="118"/>
      <c r="V29" s="118"/>
      <c r="W29" s="118"/>
      <c r="X29" s="118"/>
      <c r="Y29" s="118"/>
      <c r="Z29" s="118"/>
      <c r="AA29" s="121"/>
      <c r="AB29" s="46"/>
    </row>
    <row r="30" spans="2:42" ht="10.199999999999999" customHeight="1" x14ac:dyDescent="0.3">
      <c r="B30" s="44"/>
      <c r="C30" s="91"/>
      <c r="D30" s="93"/>
      <c r="E30" s="91"/>
      <c r="F30" s="91"/>
      <c r="G30" s="91"/>
      <c r="H30" s="91"/>
      <c r="I30" s="92"/>
      <c r="J30" s="91"/>
      <c r="K30" s="91"/>
      <c r="L30" s="93"/>
      <c r="M30" s="91"/>
      <c r="N30" s="91"/>
      <c r="O30" s="91"/>
      <c r="P30" s="91"/>
      <c r="Q30" s="92"/>
      <c r="R30" s="91"/>
      <c r="S30" s="91"/>
      <c r="T30" s="93"/>
      <c r="U30" s="91"/>
      <c r="V30" s="91"/>
      <c r="W30" s="91"/>
      <c r="X30" s="91"/>
      <c r="Y30" s="91"/>
      <c r="Z30" s="91"/>
      <c r="AA30" s="92"/>
      <c r="AB30" s="46"/>
    </row>
    <row r="31" spans="2:42" ht="10.199999999999999" customHeight="1" x14ac:dyDescent="0.3">
      <c r="B31" s="44"/>
      <c r="C31" s="95"/>
      <c r="D31" s="77"/>
      <c r="E31" s="96"/>
      <c r="F31" s="96"/>
      <c r="G31" s="96"/>
      <c r="H31" s="96"/>
      <c r="I31" s="98"/>
      <c r="J31" s="96"/>
      <c r="K31" s="96"/>
      <c r="L31" s="77"/>
      <c r="M31" s="96"/>
      <c r="N31" s="96"/>
      <c r="O31" s="96"/>
      <c r="P31" s="96"/>
      <c r="Q31" s="98"/>
      <c r="R31" s="96"/>
      <c r="S31" s="96"/>
      <c r="T31" s="77"/>
      <c r="U31" s="96"/>
      <c r="V31" s="96"/>
      <c r="W31" s="96"/>
      <c r="X31" s="96"/>
      <c r="Y31" s="96"/>
      <c r="Z31" s="96"/>
      <c r="AA31" s="99"/>
      <c r="AB31" s="46"/>
    </row>
    <row r="32" spans="2:42" ht="20.399999999999999" customHeight="1" x14ac:dyDescent="0.3">
      <c r="B32" s="44"/>
      <c r="C32" s="100"/>
      <c r="D32" s="279" t="s">
        <v>759</v>
      </c>
      <c r="E32" s="279"/>
      <c r="F32" s="279"/>
      <c r="G32" s="279"/>
      <c r="H32" s="279"/>
      <c r="I32" s="279"/>
      <c r="J32" s="279"/>
      <c r="K32" s="279"/>
      <c r="L32" s="279"/>
      <c r="M32" s="279"/>
      <c r="N32" s="279"/>
      <c r="O32" s="279"/>
      <c r="P32" s="279"/>
      <c r="Q32" s="279"/>
      <c r="R32" s="279"/>
      <c r="S32" s="279"/>
      <c r="T32" s="279"/>
      <c r="U32" s="279"/>
      <c r="V32" s="279"/>
      <c r="W32" s="279"/>
      <c r="X32" s="279"/>
      <c r="Y32" s="279"/>
      <c r="Z32" s="279"/>
      <c r="AA32" s="101"/>
      <c r="AB32" s="46"/>
      <c r="AF32" s="190"/>
      <c r="AG32" s="190"/>
      <c r="AH32" s="190"/>
      <c r="AI32" s="190"/>
      <c r="AJ32" s="190"/>
      <c r="AK32" s="190"/>
      <c r="AL32" s="190"/>
      <c r="AM32" s="190"/>
      <c r="AN32" s="190"/>
      <c r="AO32" s="190"/>
      <c r="AP32" s="190"/>
    </row>
    <row r="33" spans="2:42" ht="10.199999999999999" customHeight="1" x14ac:dyDescent="0.3">
      <c r="B33" s="44"/>
      <c r="C33" s="100"/>
      <c r="D33" s="93"/>
      <c r="E33" s="91"/>
      <c r="F33" s="91"/>
      <c r="G33" s="91"/>
      <c r="H33" s="91"/>
      <c r="I33" s="92"/>
      <c r="J33" s="91"/>
      <c r="K33" s="91"/>
      <c r="L33" s="93"/>
      <c r="M33" s="91"/>
      <c r="N33" s="91"/>
      <c r="O33" s="91"/>
      <c r="P33" s="91"/>
      <c r="Q33" s="92"/>
      <c r="R33" s="91"/>
      <c r="S33" s="91"/>
      <c r="T33" s="93"/>
      <c r="U33" s="91"/>
      <c r="V33" s="91"/>
      <c r="W33" s="91"/>
      <c r="X33" s="91"/>
      <c r="Y33" s="91"/>
      <c r="Z33" s="91"/>
      <c r="AA33" s="101"/>
      <c r="AB33" s="46"/>
      <c r="AF33" s="190"/>
      <c r="AG33" s="190"/>
      <c r="AH33" s="190"/>
      <c r="AI33" s="190"/>
      <c r="AJ33" s="190"/>
      <c r="AK33" s="190"/>
      <c r="AL33" s="190"/>
      <c r="AM33" s="190"/>
      <c r="AN33" s="190"/>
      <c r="AO33" s="190"/>
      <c r="AP33" s="190"/>
    </row>
    <row r="34" spans="2:42" ht="45" customHeight="1" x14ac:dyDescent="0.3">
      <c r="B34" s="44"/>
      <c r="C34" s="191"/>
      <c r="D34" s="116" t="s">
        <v>802</v>
      </c>
      <c r="E34" s="192"/>
      <c r="F34" s="276">
        <f xml:space="preserve"> SUM(H18:H26,P18:P26,X18:X26) *X28*X6</f>
        <v>0</v>
      </c>
      <c r="G34" s="277"/>
      <c r="H34" s="277"/>
      <c r="I34" s="277"/>
      <c r="J34" s="277"/>
      <c r="K34" s="277"/>
      <c r="L34" s="278"/>
      <c r="M34" s="192"/>
      <c r="N34" s="281" t="s">
        <v>804</v>
      </c>
      <c r="O34" s="281"/>
      <c r="P34" s="281"/>
      <c r="Q34" s="281"/>
      <c r="R34" s="281"/>
      <c r="S34" s="281"/>
      <c r="T34" s="281"/>
      <c r="U34" s="281"/>
      <c r="V34" s="281"/>
      <c r="W34" s="281"/>
      <c r="X34" s="281"/>
      <c r="Y34" s="281"/>
      <c r="Z34" s="281"/>
      <c r="AA34" s="193"/>
      <c r="AB34" s="46"/>
      <c r="AF34" s="190"/>
      <c r="AG34" s="190"/>
      <c r="AH34" s="190"/>
      <c r="AI34" s="190"/>
      <c r="AJ34" s="190"/>
      <c r="AK34" s="190"/>
      <c r="AL34" s="190"/>
      <c r="AM34" s="190"/>
      <c r="AN34" s="190"/>
      <c r="AO34" s="190"/>
      <c r="AP34" s="190"/>
    </row>
    <row r="35" spans="2:42" ht="10.199999999999999" customHeight="1" x14ac:dyDescent="0.3">
      <c r="B35" s="44"/>
      <c r="C35" s="191"/>
      <c r="D35" s="116"/>
      <c r="E35" s="192"/>
      <c r="F35" s="192"/>
      <c r="G35" s="192"/>
      <c r="H35" s="192"/>
      <c r="I35" s="192"/>
      <c r="J35" s="192"/>
      <c r="K35" s="192"/>
      <c r="L35" s="192"/>
      <c r="M35" s="192"/>
      <c r="N35" s="192"/>
      <c r="O35" s="192"/>
      <c r="P35" s="192"/>
      <c r="Q35" s="192"/>
      <c r="R35" s="192"/>
      <c r="S35" s="192"/>
      <c r="T35" s="192"/>
      <c r="U35" s="192"/>
      <c r="V35" s="192"/>
      <c r="W35" s="192"/>
      <c r="X35" s="192"/>
      <c r="Y35" s="192"/>
      <c r="Z35" s="192"/>
      <c r="AA35" s="193"/>
      <c r="AB35" s="46"/>
      <c r="AF35" s="190"/>
      <c r="AG35" s="190"/>
      <c r="AH35" s="190"/>
      <c r="AI35" s="190"/>
      <c r="AJ35" s="190"/>
      <c r="AK35" s="190"/>
      <c r="AL35" s="190"/>
      <c r="AM35" s="190"/>
      <c r="AN35" s="190"/>
      <c r="AO35" s="190"/>
      <c r="AP35" s="190"/>
    </row>
    <row r="36" spans="2:42" ht="28.2" customHeight="1" x14ac:dyDescent="0.3">
      <c r="B36" s="44"/>
      <c r="C36" s="194"/>
      <c r="D36" s="195" t="s">
        <v>20</v>
      </c>
      <c r="E36" s="91"/>
      <c r="F36" s="268">
        <f xml:space="preserve"> F34</f>
        <v>0</v>
      </c>
      <c r="G36" s="269"/>
      <c r="H36" s="269"/>
      <c r="I36" s="269"/>
      <c r="J36" s="269"/>
      <c r="K36" s="269"/>
      <c r="L36" s="270"/>
      <c r="M36" s="91"/>
      <c r="N36" s="91"/>
      <c r="O36" s="91"/>
      <c r="P36" s="91"/>
      <c r="Q36" s="91"/>
      <c r="R36" s="91"/>
      <c r="S36" s="91"/>
      <c r="T36" s="108"/>
      <c r="U36" s="91"/>
      <c r="V36" s="196"/>
      <c r="W36" s="196"/>
      <c r="X36" s="196"/>
      <c r="Y36" s="196"/>
      <c r="Z36" s="196"/>
      <c r="AA36" s="101"/>
      <c r="AB36" s="46"/>
      <c r="AF36" s="190"/>
      <c r="AG36" s="190"/>
      <c r="AH36" s="190"/>
      <c r="AI36" s="190"/>
      <c r="AJ36" s="190"/>
      <c r="AK36" s="190"/>
      <c r="AL36" s="190"/>
      <c r="AM36" s="190"/>
      <c r="AN36" s="190"/>
      <c r="AO36" s="190"/>
      <c r="AP36" s="190"/>
    </row>
    <row r="37" spans="2:42" ht="10.199999999999999" customHeight="1" x14ac:dyDescent="0.3">
      <c r="B37" s="44"/>
      <c r="C37" s="197"/>
      <c r="D37" s="198"/>
      <c r="E37" s="118"/>
      <c r="F37" s="199"/>
      <c r="G37" s="199"/>
      <c r="H37" s="199"/>
      <c r="I37" s="199"/>
      <c r="J37" s="199"/>
      <c r="K37" s="199"/>
      <c r="L37" s="199"/>
      <c r="M37" s="118"/>
      <c r="N37" s="118"/>
      <c r="O37" s="118"/>
      <c r="P37" s="118"/>
      <c r="Q37" s="118"/>
      <c r="R37" s="118"/>
      <c r="S37" s="118"/>
      <c r="T37" s="122"/>
      <c r="U37" s="118"/>
      <c r="V37" s="200"/>
      <c r="W37" s="200"/>
      <c r="X37" s="200"/>
      <c r="Y37" s="200"/>
      <c r="Z37" s="200"/>
      <c r="AA37" s="121"/>
      <c r="AB37" s="46"/>
      <c r="AF37" s="190"/>
      <c r="AG37" s="190"/>
      <c r="AH37" s="190"/>
      <c r="AI37" s="190"/>
      <c r="AJ37" s="190"/>
      <c r="AK37" s="190"/>
      <c r="AL37" s="190"/>
      <c r="AM37" s="190"/>
      <c r="AN37" s="190"/>
      <c r="AO37" s="190"/>
      <c r="AP37" s="190"/>
    </row>
    <row r="38" spans="2:42" ht="15" customHeight="1" thickBot="1" x14ac:dyDescent="0.35">
      <c r="B38" s="109"/>
      <c r="C38" s="110"/>
      <c r="D38" s="110"/>
      <c r="E38" s="110"/>
      <c r="F38" s="110"/>
      <c r="G38" s="110"/>
      <c r="H38" s="110"/>
      <c r="I38" s="110"/>
      <c r="J38" s="110"/>
      <c r="K38" s="110"/>
      <c r="L38" s="110"/>
      <c r="M38" s="110"/>
      <c r="N38" s="110"/>
      <c r="O38" s="110"/>
      <c r="P38" s="110"/>
      <c r="Q38" s="110"/>
      <c r="R38" s="110"/>
      <c r="S38" s="110"/>
      <c r="T38" s="110"/>
      <c r="U38" s="110"/>
      <c r="V38" s="111"/>
      <c r="W38" s="111"/>
      <c r="X38" s="111"/>
      <c r="Y38" s="111"/>
      <c r="Z38" s="111"/>
      <c r="AA38" s="111"/>
      <c r="AB38" s="112"/>
      <c r="AF38" s="190"/>
      <c r="AG38" s="190"/>
      <c r="AH38" s="190"/>
      <c r="AI38" s="190"/>
      <c r="AJ38" s="190"/>
      <c r="AK38" s="190"/>
      <c r="AL38" s="190"/>
      <c r="AM38" s="190"/>
      <c r="AN38" s="190"/>
      <c r="AO38" s="190"/>
      <c r="AP38" s="190"/>
    </row>
    <row r="39" spans="2:42" x14ac:dyDescent="0.3">
      <c r="AF39" s="190"/>
      <c r="AG39" s="190"/>
      <c r="AH39" s="190"/>
      <c r="AI39" s="190"/>
      <c r="AJ39" s="190"/>
      <c r="AK39" s="190"/>
      <c r="AL39" s="190"/>
      <c r="AM39" s="190"/>
      <c r="AN39" s="190"/>
      <c r="AO39" s="190"/>
      <c r="AP39" s="190"/>
    </row>
    <row r="40" spans="2:42" x14ac:dyDescent="0.3">
      <c r="AF40" s="190"/>
      <c r="AG40" s="190"/>
      <c r="AH40" s="190"/>
      <c r="AI40" s="190"/>
      <c r="AJ40" s="190"/>
      <c r="AK40" s="190"/>
      <c r="AL40" s="190"/>
      <c r="AM40" s="190"/>
      <c r="AN40" s="190"/>
      <c r="AO40" s="190"/>
      <c r="AP40" s="190"/>
    </row>
  </sheetData>
  <sheetProtection algorithmName="SHA-512" hashValue="4nZGmFBBOL9nHllhtW2Q0ncjgT88u4xn7okritbFAhxaVF78XnpUV6POFlBGwD1fu8fgFnf8LO1DAQO2B03bdw==" saltValue="IMh/sJx0EOZRVx7j8Zjg/g==" spinCount="100000" sheet="1" objects="1" scenarios="1"/>
  <mergeCells count="16">
    <mergeCell ref="F36:L36"/>
    <mergeCell ref="D28:K28"/>
    <mergeCell ref="N28:W28"/>
    <mergeCell ref="C3:AA3"/>
    <mergeCell ref="D16:H16"/>
    <mergeCell ref="L16:P16"/>
    <mergeCell ref="T16:X16"/>
    <mergeCell ref="D6:J6"/>
    <mergeCell ref="D14:X14"/>
    <mergeCell ref="N6:V6"/>
    <mergeCell ref="F34:L34"/>
    <mergeCell ref="D12:Z12"/>
    <mergeCell ref="D32:Z32"/>
    <mergeCell ref="Z14:Z28"/>
    <mergeCell ref="N34:Z34"/>
    <mergeCell ref="C9:AA9"/>
  </mergeCells>
  <hyperlinks>
    <hyperlink ref="C9:AA9" r:id="rId1" display="Evacuees can be compensated for food that was lost or spoiled in their home while they were evacuated. Each evacuee is eligible for four weeks of food loss which is based on the USDA Food Plans. The age and gender of each evacuee under the claim is required to calculate compensation. See Evacuation Costs on the Documentation Checklist for more details." xr:uid="{9FE5076C-300D-484C-AE7D-A957D25B5E4E}"/>
  </hyperlinks>
  <pageMargins left="0.7" right="0.7" top="0.75" bottom="0.75" header="0.3" footer="0.3"/>
  <pageSetup scale="83"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3F14E-08F2-42AC-867C-C31ED488AD16}">
  <sheetPr codeName="Sheet12">
    <tabColor theme="1"/>
  </sheetPr>
  <dimension ref="B2:F38"/>
  <sheetViews>
    <sheetView workbookViewId="0">
      <selection activeCell="C3" sqref="C3"/>
    </sheetView>
  </sheetViews>
  <sheetFormatPr defaultRowHeight="14.4" x14ac:dyDescent="0.3"/>
  <cols>
    <col min="1" max="1" width="2.6640625" customWidth="1"/>
    <col min="3" max="3" width="9.5546875" bestFit="1" customWidth="1"/>
  </cols>
  <sheetData>
    <row r="2" spans="2:6" x14ac:dyDescent="0.3">
      <c r="B2" t="s">
        <v>21</v>
      </c>
    </row>
    <row r="3" spans="2:6" x14ac:dyDescent="0.3">
      <c r="B3" t="s">
        <v>22</v>
      </c>
      <c r="C3" s="1" t="s">
        <v>727</v>
      </c>
    </row>
    <row r="4" spans="2:6" x14ac:dyDescent="0.3">
      <c r="B4" t="s">
        <v>24</v>
      </c>
      <c r="C4" s="4">
        <v>45098</v>
      </c>
    </row>
    <row r="5" spans="2:6" x14ac:dyDescent="0.3">
      <c r="C5" s="4"/>
    </row>
    <row r="6" spans="2:6" x14ac:dyDescent="0.3">
      <c r="B6" t="s">
        <v>728</v>
      </c>
      <c r="C6" s="4" t="s">
        <v>729</v>
      </c>
    </row>
    <row r="7" spans="2:6" x14ac:dyDescent="0.3">
      <c r="C7" s="3" t="s">
        <v>730</v>
      </c>
    </row>
    <row r="8" spans="2:6" x14ac:dyDescent="0.3">
      <c r="C8" s="3" t="s">
        <v>731</v>
      </c>
    </row>
    <row r="9" spans="2:6" x14ac:dyDescent="0.3">
      <c r="C9" s="3" t="s">
        <v>732</v>
      </c>
    </row>
    <row r="10" spans="2:6" x14ac:dyDescent="0.3">
      <c r="C10" s="3"/>
    </row>
    <row r="11" spans="2:6" x14ac:dyDescent="0.3">
      <c r="B11" s="282" t="s">
        <v>708</v>
      </c>
      <c r="C11" s="282"/>
      <c r="E11" s="283" t="s">
        <v>733</v>
      </c>
      <c r="F11" s="283"/>
    </row>
    <row r="12" spans="2:6" x14ac:dyDescent="0.3">
      <c r="B12" s="3">
        <v>1</v>
      </c>
      <c r="C12">
        <v>49.2</v>
      </c>
      <c r="E12" s="3">
        <v>1</v>
      </c>
      <c r="F12">
        <v>1.2</v>
      </c>
    </row>
    <row r="13" spans="2:6" x14ac:dyDescent="0.3">
      <c r="B13" s="3" t="s">
        <v>734</v>
      </c>
      <c r="C13">
        <v>55.3</v>
      </c>
      <c r="E13" s="3">
        <v>2</v>
      </c>
      <c r="F13">
        <v>1.1000000000000001</v>
      </c>
    </row>
    <row r="14" spans="2:6" x14ac:dyDescent="0.3">
      <c r="B14" s="3" t="s">
        <v>735</v>
      </c>
      <c r="C14">
        <v>58.3</v>
      </c>
      <c r="E14" s="3">
        <v>3</v>
      </c>
      <c r="F14">
        <v>1.05</v>
      </c>
    </row>
    <row r="15" spans="2:6" x14ac:dyDescent="0.3">
      <c r="B15" s="3" t="s">
        <v>736</v>
      </c>
      <c r="C15">
        <v>77.400000000000006</v>
      </c>
      <c r="E15" s="3">
        <v>4</v>
      </c>
      <c r="F15">
        <v>1</v>
      </c>
    </row>
    <row r="16" spans="2:6" x14ac:dyDescent="0.3">
      <c r="B16" s="3" t="s">
        <v>737</v>
      </c>
      <c r="C16">
        <v>88.6</v>
      </c>
      <c r="E16" s="3" t="s">
        <v>738</v>
      </c>
      <c r="F16">
        <v>0.95</v>
      </c>
    </row>
    <row r="17" spans="2:6" x14ac:dyDescent="0.3">
      <c r="B17" s="3"/>
      <c r="E17" s="3" t="s">
        <v>739</v>
      </c>
      <c r="F17">
        <v>0.9</v>
      </c>
    </row>
    <row r="18" spans="2:6" x14ac:dyDescent="0.3">
      <c r="B18" s="282" t="s">
        <v>709</v>
      </c>
      <c r="C18" s="282"/>
      <c r="E18" s="3"/>
    </row>
    <row r="19" spans="2:6" x14ac:dyDescent="0.3">
      <c r="B19" s="3" t="s">
        <v>713</v>
      </c>
      <c r="C19">
        <v>99.9</v>
      </c>
    </row>
    <row r="20" spans="2:6" x14ac:dyDescent="0.3">
      <c r="B20" s="3" t="s">
        <v>716</v>
      </c>
      <c r="C20">
        <v>100.8</v>
      </c>
    </row>
    <row r="21" spans="2:6" x14ac:dyDescent="0.3">
      <c r="B21" s="3" t="s">
        <v>719</v>
      </c>
      <c r="C21">
        <v>104.7</v>
      </c>
    </row>
    <row r="22" spans="2:6" x14ac:dyDescent="0.3">
      <c r="B22" s="3" t="s">
        <v>722</v>
      </c>
      <c r="C22">
        <v>97.2</v>
      </c>
    </row>
    <row r="23" spans="2:6" x14ac:dyDescent="0.3">
      <c r="B23" s="3" t="s">
        <v>740</v>
      </c>
      <c r="C23">
        <v>96.7</v>
      </c>
    </row>
    <row r="24" spans="2:6" x14ac:dyDescent="0.3">
      <c r="B24" s="3"/>
    </row>
    <row r="25" spans="2:6" x14ac:dyDescent="0.3">
      <c r="B25" s="282" t="s">
        <v>710</v>
      </c>
      <c r="C25" s="282"/>
    </row>
    <row r="26" spans="2:6" x14ac:dyDescent="0.3">
      <c r="B26" s="3" t="s">
        <v>713</v>
      </c>
      <c r="C26">
        <v>86.4</v>
      </c>
    </row>
    <row r="27" spans="2:6" x14ac:dyDescent="0.3">
      <c r="B27" s="3" t="s">
        <v>716</v>
      </c>
      <c r="C27">
        <v>86.2</v>
      </c>
    </row>
    <row r="28" spans="2:6" x14ac:dyDescent="0.3">
      <c r="B28" s="3" t="s">
        <v>719</v>
      </c>
      <c r="C28">
        <v>93</v>
      </c>
    </row>
    <row r="29" spans="2:6" x14ac:dyDescent="0.3">
      <c r="B29" s="3" t="s">
        <v>722</v>
      </c>
      <c r="C29">
        <v>86.6</v>
      </c>
    </row>
    <row r="30" spans="2:6" x14ac:dyDescent="0.3">
      <c r="B30" s="3" t="s">
        <v>740</v>
      </c>
      <c r="C30">
        <v>85.4</v>
      </c>
    </row>
    <row r="31" spans="2:6" x14ac:dyDescent="0.3">
      <c r="B31" s="3"/>
    </row>
    <row r="33" spans="2:2" x14ac:dyDescent="0.3">
      <c r="B33" s="3"/>
    </row>
    <row r="34" spans="2:2" x14ac:dyDescent="0.3">
      <c r="B34" s="3"/>
    </row>
    <row r="35" spans="2:2" x14ac:dyDescent="0.3">
      <c r="B35" s="3"/>
    </row>
    <row r="36" spans="2:2" x14ac:dyDescent="0.3">
      <c r="B36" s="3"/>
    </row>
    <row r="37" spans="2:2" x14ac:dyDescent="0.3">
      <c r="B37" s="3"/>
    </row>
    <row r="38" spans="2:2" x14ac:dyDescent="0.3">
      <c r="B38" s="3"/>
    </row>
  </sheetData>
  <mergeCells count="4">
    <mergeCell ref="B11:C11"/>
    <mergeCell ref="B18:C18"/>
    <mergeCell ref="B25:C25"/>
    <mergeCell ref="E11:F11"/>
  </mergeCells>
  <hyperlinks>
    <hyperlink ref="C3" r:id="rId1" xr:uid="{8EFF2103-F529-46DE-95A5-6FBFBC470EC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3FEE2-7D18-4CE3-8440-E417B5CE02CD}">
  <sheetPr codeName="Sheet13">
    <tabColor theme="4" tint="0.79998168889431442"/>
    <pageSetUpPr fitToPage="1"/>
  </sheetPr>
  <dimension ref="B1:L21"/>
  <sheetViews>
    <sheetView workbookViewId="0"/>
  </sheetViews>
  <sheetFormatPr defaultColWidth="8.88671875" defaultRowHeight="14.4" x14ac:dyDescent="0.3"/>
  <cols>
    <col min="1" max="3" width="2.6640625" style="37" customWidth="1"/>
    <col min="4" max="4" width="16.5546875" style="38" customWidth="1"/>
    <col min="5" max="5" width="2.6640625" style="38" customWidth="1"/>
    <col min="6" max="6" width="20.5546875" style="37" customWidth="1"/>
    <col min="7" max="7" width="2.6640625" style="37" customWidth="1"/>
    <col min="8" max="8" width="27.6640625" style="37" customWidth="1"/>
    <col min="9" max="9" width="2.6640625" style="37" customWidth="1"/>
    <col min="10" max="10" width="54.77734375" style="37" customWidth="1"/>
    <col min="11" max="13" width="2.6640625" style="37" customWidth="1"/>
    <col min="14" max="16384" width="8.88671875" style="37"/>
  </cols>
  <sheetData>
    <row r="1" spans="2:12" ht="15" thickBot="1" x14ac:dyDescent="0.35">
      <c r="D1" s="37"/>
      <c r="E1" s="37"/>
      <c r="F1" s="38"/>
      <c r="G1" s="38"/>
      <c r="H1" s="38"/>
      <c r="I1" s="38"/>
      <c r="J1" s="38"/>
      <c r="K1" s="38"/>
    </row>
    <row r="2" spans="2:12" ht="10.199999999999999" customHeight="1" x14ac:dyDescent="0.3">
      <c r="B2" s="39"/>
      <c r="C2" s="40"/>
      <c r="D2" s="40"/>
      <c r="E2" s="40"/>
      <c r="F2" s="41"/>
      <c r="G2" s="41"/>
      <c r="H2" s="41"/>
      <c r="I2" s="41"/>
      <c r="J2" s="41"/>
      <c r="K2" s="41"/>
      <c r="L2" s="42"/>
    </row>
    <row r="3" spans="2:12" ht="28.2" customHeight="1" x14ac:dyDescent="0.3">
      <c r="B3" s="44"/>
      <c r="C3" s="244" t="s">
        <v>769</v>
      </c>
      <c r="D3" s="244"/>
      <c r="E3" s="244"/>
      <c r="F3" s="244"/>
      <c r="G3" s="244"/>
      <c r="H3" s="244"/>
      <c r="I3" s="244"/>
      <c r="J3" s="244"/>
      <c r="K3" s="244"/>
      <c r="L3" s="46"/>
    </row>
    <row r="4" spans="2:12" ht="10.199999999999999" customHeight="1" x14ac:dyDescent="0.3">
      <c r="B4" s="44"/>
      <c r="C4" s="211"/>
      <c r="D4" s="211"/>
      <c r="E4" s="211"/>
      <c r="F4" s="211"/>
      <c r="G4" s="211"/>
      <c r="H4" s="211"/>
      <c r="I4" s="211"/>
      <c r="J4" s="211"/>
      <c r="K4" s="211"/>
      <c r="L4" s="46"/>
    </row>
    <row r="5" spans="2:12" ht="60" customHeight="1" x14ac:dyDescent="0.3">
      <c r="B5" s="44"/>
      <c r="C5" s="246" t="s">
        <v>823</v>
      </c>
      <c r="D5" s="251"/>
      <c r="E5" s="251"/>
      <c r="F5" s="251"/>
      <c r="G5" s="251"/>
      <c r="H5" s="251"/>
      <c r="I5" s="251"/>
      <c r="J5" s="251"/>
      <c r="K5" s="251"/>
      <c r="L5" s="46"/>
    </row>
    <row r="6" spans="2:12" ht="10.199999999999999" customHeight="1" x14ac:dyDescent="0.3">
      <c r="B6" s="44"/>
      <c r="C6" s="91"/>
      <c r="D6" s="91"/>
      <c r="E6" s="91"/>
      <c r="F6" s="92"/>
      <c r="G6" s="92"/>
      <c r="H6" s="92"/>
      <c r="I6" s="92"/>
      <c r="J6" s="92"/>
      <c r="K6" s="92"/>
      <c r="L6" s="46"/>
    </row>
    <row r="7" spans="2:12" ht="10.199999999999999" customHeight="1" x14ac:dyDescent="0.3">
      <c r="B7" s="44"/>
      <c r="C7" s="95"/>
      <c r="D7" s="96"/>
      <c r="E7" s="96"/>
      <c r="F7" s="98"/>
      <c r="G7" s="98"/>
      <c r="H7" s="98"/>
      <c r="I7" s="98"/>
      <c r="J7" s="98"/>
      <c r="K7" s="99"/>
      <c r="L7" s="46"/>
    </row>
    <row r="8" spans="2:12" ht="20.399999999999999" customHeight="1" x14ac:dyDescent="0.3">
      <c r="B8" s="44"/>
      <c r="C8" s="100"/>
      <c r="D8" s="243" t="s">
        <v>741</v>
      </c>
      <c r="E8" s="243"/>
      <c r="F8" s="243"/>
      <c r="G8" s="243"/>
      <c r="H8" s="243"/>
      <c r="I8" s="243"/>
      <c r="J8" s="243"/>
      <c r="K8" s="101"/>
      <c r="L8" s="46"/>
    </row>
    <row r="9" spans="2:12" ht="10.199999999999999" customHeight="1" thickBot="1" x14ac:dyDescent="0.35">
      <c r="B9" s="44"/>
      <c r="C9" s="100"/>
      <c r="D9" s="91"/>
      <c r="E9" s="91"/>
      <c r="F9" s="92"/>
      <c r="G9" s="92"/>
      <c r="H9" s="92"/>
      <c r="I9" s="92"/>
      <c r="J9" s="92"/>
      <c r="K9" s="101"/>
      <c r="L9" s="46"/>
    </row>
    <row r="10" spans="2:12" ht="28.2" customHeight="1" thickBot="1" x14ac:dyDescent="0.35">
      <c r="B10" s="44"/>
      <c r="C10" s="100"/>
      <c r="D10" s="93" t="s">
        <v>741</v>
      </c>
      <c r="E10" s="91"/>
      <c r="F10" s="31"/>
      <c r="G10" s="92"/>
      <c r="H10" s="102" t="s">
        <v>770</v>
      </c>
      <c r="I10" s="102"/>
      <c r="J10" s="102"/>
      <c r="K10" s="101"/>
      <c r="L10" s="46"/>
    </row>
    <row r="11" spans="2:12" ht="10.199999999999999" customHeight="1" x14ac:dyDescent="0.3">
      <c r="B11" s="44"/>
      <c r="C11" s="117"/>
      <c r="D11" s="60"/>
      <c r="E11" s="118"/>
      <c r="F11" s="120"/>
      <c r="G11" s="120"/>
      <c r="H11" s="120"/>
      <c r="I11" s="120"/>
      <c r="J11" s="120"/>
      <c r="K11" s="121"/>
      <c r="L11" s="46"/>
    </row>
    <row r="12" spans="2:12" ht="15" customHeight="1" x14ac:dyDescent="0.3">
      <c r="B12" s="44"/>
      <c r="C12" s="91"/>
      <c r="D12" s="93"/>
      <c r="E12" s="91"/>
      <c r="F12" s="92"/>
      <c r="G12" s="92"/>
      <c r="H12" s="92"/>
      <c r="I12" s="92"/>
      <c r="J12" s="92"/>
      <c r="K12" s="92"/>
      <c r="L12" s="46"/>
    </row>
    <row r="13" spans="2:12" ht="15" x14ac:dyDescent="0.3">
      <c r="B13" s="44"/>
      <c r="C13" s="95"/>
      <c r="D13" s="77"/>
      <c r="E13" s="96"/>
      <c r="F13" s="98"/>
      <c r="G13" s="98"/>
      <c r="H13" s="98"/>
      <c r="I13" s="98"/>
      <c r="J13" s="98"/>
      <c r="K13" s="99"/>
      <c r="L13" s="46"/>
    </row>
    <row r="14" spans="2:12" ht="17.399999999999999" x14ac:dyDescent="0.3">
      <c r="B14" s="44"/>
      <c r="C14" s="100"/>
      <c r="D14" s="243" t="s">
        <v>759</v>
      </c>
      <c r="E14" s="243"/>
      <c r="F14" s="243"/>
      <c r="G14" s="243"/>
      <c r="H14" s="243"/>
      <c r="I14" s="243"/>
      <c r="J14" s="243"/>
      <c r="K14" s="101"/>
      <c r="L14" s="46"/>
    </row>
    <row r="15" spans="2:12" ht="15" x14ac:dyDescent="0.3">
      <c r="B15" s="44"/>
      <c r="C15" s="100"/>
      <c r="D15" s="93"/>
      <c r="E15" s="91"/>
      <c r="F15" s="92"/>
      <c r="G15" s="92"/>
      <c r="H15" s="92"/>
      <c r="I15" s="92"/>
      <c r="J15" s="92"/>
      <c r="K15" s="101"/>
      <c r="L15" s="46"/>
    </row>
    <row r="16" spans="2:12" ht="45" customHeight="1" x14ac:dyDescent="0.3">
      <c r="B16" s="44"/>
      <c r="C16" s="100"/>
      <c r="D16" s="116" t="s">
        <v>772</v>
      </c>
      <c r="E16" s="91"/>
      <c r="F16" s="124">
        <f>F10*'(Calc) Mileage'!C6</f>
        <v>0</v>
      </c>
      <c r="G16" s="126"/>
      <c r="H16" s="130" t="s">
        <v>773</v>
      </c>
      <c r="I16" s="127"/>
      <c r="J16" s="168" t="s">
        <v>790</v>
      </c>
      <c r="K16" s="101"/>
      <c r="L16" s="46"/>
    </row>
    <row r="17" spans="2:12" ht="15" x14ac:dyDescent="0.3">
      <c r="B17" s="44"/>
      <c r="C17" s="100"/>
      <c r="D17" s="93"/>
      <c r="E17" s="91"/>
      <c r="F17" s="92"/>
      <c r="G17" s="92"/>
      <c r="H17" s="92"/>
      <c r="I17" s="92"/>
      <c r="J17" s="92"/>
      <c r="K17" s="101"/>
      <c r="L17" s="46"/>
    </row>
    <row r="18" spans="2:12" ht="28.2" customHeight="1" x14ac:dyDescent="0.3">
      <c r="B18" s="44"/>
      <c r="C18" s="100"/>
      <c r="D18" s="108" t="s">
        <v>20</v>
      </c>
      <c r="E18" s="91"/>
      <c r="F18" s="170">
        <f>F16</f>
        <v>0</v>
      </c>
      <c r="G18" s="92"/>
      <c r="H18" s="92"/>
      <c r="I18" s="92"/>
      <c r="J18" s="92"/>
      <c r="K18" s="101"/>
      <c r="L18" s="46"/>
    </row>
    <row r="19" spans="2:12" ht="15.6" x14ac:dyDescent="0.3">
      <c r="B19" s="44"/>
      <c r="C19" s="117"/>
      <c r="D19" s="122"/>
      <c r="E19" s="118"/>
      <c r="F19" s="123"/>
      <c r="G19" s="120"/>
      <c r="H19" s="120"/>
      <c r="I19" s="120"/>
      <c r="J19" s="120"/>
      <c r="K19" s="121"/>
      <c r="L19" s="46"/>
    </row>
    <row r="20" spans="2:12" ht="15" thickBot="1" x14ac:dyDescent="0.35">
      <c r="B20" s="109"/>
      <c r="C20" s="110"/>
      <c r="D20" s="110"/>
      <c r="E20" s="110"/>
      <c r="F20" s="111"/>
      <c r="G20" s="111"/>
      <c r="H20" s="111"/>
      <c r="I20" s="111"/>
      <c r="J20" s="111"/>
      <c r="K20" s="111"/>
      <c r="L20" s="112"/>
    </row>
    <row r="21" spans="2:12" x14ac:dyDescent="0.3">
      <c r="D21" s="37"/>
      <c r="E21" s="37"/>
      <c r="F21" s="38"/>
      <c r="G21" s="38"/>
      <c r="H21" s="38"/>
      <c r="I21" s="38"/>
      <c r="J21" s="38"/>
      <c r="K21" s="38"/>
    </row>
  </sheetData>
  <sheetProtection algorithmName="SHA-512" hashValue="MSnyIW9OvJk9Tjf7QooFtofWi62kLpDBGWCge/CKnTlHlIyyWrpC7npW69wdA1xfFoPbsVRylZ/iM4RANwLgLg==" saltValue="1HaUxb6xGJpxoK99isBWsw==" spinCount="100000" sheet="1" objects="1" scenarios="1"/>
  <mergeCells count="4">
    <mergeCell ref="D8:J8"/>
    <mergeCell ref="C3:K3"/>
    <mergeCell ref="D14:J14"/>
    <mergeCell ref="C5:K5"/>
  </mergeCells>
  <hyperlinks>
    <hyperlink ref="C5:K5" r:id="rId1" display="Vehicle mileage may be compensable for evacuees or evacuee hosts for milage directly related to the fire such as going to appointments or completing home repairs. The calculator multiplies miles driven by $0.655. One of the following documentation types is required: Itemized receipts for gas (preferred), mileage log that documents increased mileage from temporary residence, or maps with important travel points marked to verify increased mileage. See Evacuation Costs on the Documentation Checklist for more details." xr:uid="{8814F311-012D-48DA-BC57-4FC7B12E7F55}"/>
  </hyperlinks>
  <pageMargins left="0.7" right="0.7" top="0.75" bottom="0.75" header="0.3" footer="0.3"/>
  <pageSetup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48D57-F0F9-442D-B151-0F7ECC8B706B}">
  <sheetPr codeName="Sheet15">
    <tabColor theme="1"/>
  </sheetPr>
  <dimension ref="B2:Q12"/>
  <sheetViews>
    <sheetView workbookViewId="0">
      <selection activeCell="C3" sqref="C3"/>
    </sheetView>
  </sheetViews>
  <sheetFormatPr defaultRowHeight="14.4" x14ac:dyDescent="0.3"/>
  <cols>
    <col min="1" max="1" width="2.6640625" customWidth="1"/>
    <col min="2" max="2" width="10.33203125" customWidth="1"/>
    <col min="3" max="3" width="15" customWidth="1"/>
  </cols>
  <sheetData>
    <row r="2" spans="2:17" x14ac:dyDescent="0.3">
      <c r="B2" s="247" t="s">
        <v>21</v>
      </c>
      <c r="C2" s="247"/>
    </row>
    <row r="3" spans="2:17" x14ac:dyDescent="0.3">
      <c r="B3" t="s">
        <v>22</v>
      </c>
      <c r="C3" s="1" t="s">
        <v>23</v>
      </c>
    </row>
    <row r="4" spans="2:17" x14ac:dyDescent="0.3">
      <c r="B4" t="s">
        <v>24</v>
      </c>
      <c r="C4" s="4">
        <v>45099</v>
      </c>
    </row>
    <row r="6" spans="2:17" x14ac:dyDescent="0.3">
      <c r="B6" t="s">
        <v>25</v>
      </c>
      <c r="C6">
        <v>0.65500000000000003</v>
      </c>
    </row>
    <row r="12" spans="2:17" x14ac:dyDescent="0.3">
      <c r="Q12" s="1"/>
    </row>
  </sheetData>
  <mergeCells count="1">
    <mergeCell ref="B2:C2"/>
  </mergeCells>
  <hyperlinks>
    <hyperlink ref="C3" r:id="rId1" xr:uid="{9C2A79AF-0FCA-450D-AC35-94BB3E19AD5F}"/>
  </hyperlinks>
  <pageMargins left="0.7" right="0.7" top="0.75" bottom="0.75" header="0.3" footer="0.3"/>
  <pageSetup orientation="portrait"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F999F-9081-4508-A366-03885AA1ACB4}">
  <sheetPr codeName="Sheet14">
    <tabColor theme="3" tint="0.79998168889431442"/>
    <pageSetUpPr fitToPage="1"/>
  </sheetPr>
  <dimension ref="B1:AM45"/>
  <sheetViews>
    <sheetView zoomScaleNormal="100" workbookViewId="0"/>
  </sheetViews>
  <sheetFormatPr defaultColWidth="8.88671875" defaultRowHeight="14.4" x14ac:dyDescent="0.3"/>
  <cols>
    <col min="1" max="3" width="2.6640625" style="37" customWidth="1"/>
    <col min="4" max="4" width="10.6640625" style="37" customWidth="1"/>
    <col min="5" max="5" width="1.6640625" style="37" customWidth="1"/>
    <col min="6" max="6" width="6.6640625" style="37" customWidth="1"/>
    <col min="7" max="7" width="1.6640625" style="37" customWidth="1"/>
    <col min="8" max="8" width="6.6640625" style="37" customWidth="1"/>
    <col min="9" max="11" width="1.6640625" style="37" customWidth="1"/>
    <col min="12" max="12" width="10.6640625" style="37" customWidth="1"/>
    <col min="13" max="13" width="1.6640625" style="37" customWidth="1"/>
    <col min="14" max="14" width="6.6640625" style="37" customWidth="1"/>
    <col min="15" max="15" width="1.6640625" style="37" customWidth="1"/>
    <col min="16" max="16" width="6.6640625" style="37" customWidth="1"/>
    <col min="17" max="19" width="1.6640625" style="37" customWidth="1"/>
    <col min="20" max="20" width="10.6640625" style="37" customWidth="1"/>
    <col min="21" max="21" width="1.6640625" style="37" customWidth="1"/>
    <col min="22" max="22" width="6.6640625" style="38" customWidth="1"/>
    <col min="23" max="23" width="1.6640625" style="38" customWidth="1"/>
    <col min="24" max="24" width="6.6640625" style="38" customWidth="1"/>
    <col min="25" max="25" width="4.5546875" style="38" customWidth="1"/>
    <col min="26" max="26" width="40.77734375" style="38" customWidth="1"/>
    <col min="27" max="27" width="2.6640625" style="38" customWidth="1"/>
    <col min="28" max="29" width="2.6640625" style="37" customWidth="1"/>
    <col min="30" max="30" width="20.88671875" style="37" customWidth="1"/>
    <col min="31" max="16384" width="8.88671875" style="37"/>
  </cols>
  <sheetData>
    <row r="1" spans="2:39" ht="15" thickBot="1" x14ac:dyDescent="0.35"/>
    <row r="2" spans="2:39" ht="14.4" customHeight="1" x14ac:dyDescent="0.3">
      <c r="B2" s="39"/>
      <c r="C2" s="40"/>
      <c r="D2" s="40"/>
      <c r="E2" s="40"/>
      <c r="F2" s="40"/>
      <c r="G2" s="40"/>
      <c r="H2" s="40"/>
      <c r="I2" s="40"/>
      <c r="J2" s="40"/>
      <c r="K2" s="40"/>
      <c r="L2" s="40"/>
      <c r="M2" s="40"/>
      <c r="N2" s="40"/>
      <c r="O2" s="40"/>
      <c r="P2" s="40"/>
      <c r="Q2" s="40"/>
      <c r="R2" s="40"/>
      <c r="S2" s="40"/>
      <c r="T2" s="40"/>
      <c r="U2" s="40"/>
      <c r="V2" s="41"/>
      <c r="W2" s="41"/>
      <c r="X2" s="41"/>
      <c r="Y2" s="41"/>
      <c r="Z2" s="41"/>
      <c r="AA2" s="41"/>
      <c r="AB2" s="42"/>
      <c r="AE2" s="156"/>
      <c r="AF2" s="43"/>
      <c r="AG2" s="43"/>
      <c r="AH2" s="43"/>
      <c r="AI2" s="43"/>
      <c r="AJ2" s="43"/>
      <c r="AK2" s="43"/>
      <c r="AL2" s="43"/>
      <c r="AM2" s="43"/>
    </row>
    <row r="3" spans="2:39" ht="28.2" customHeight="1" x14ac:dyDescent="0.3">
      <c r="B3" s="44"/>
      <c r="C3" s="244" t="s">
        <v>745</v>
      </c>
      <c r="D3" s="244"/>
      <c r="E3" s="244"/>
      <c r="F3" s="244"/>
      <c r="G3" s="244"/>
      <c r="H3" s="244"/>
      <c r="I3" s="244"/>
      <c r="J3" s="244"/>
      <c r="K3" s="244"/>
      <c r="L3" s="244"/>
      <c r="M3" s="244"/>
      <c r="N3" s="244"/>
      <c r="O3" s="244"/>
      <c r="P3" s="244"/>
      <c r="Q3" s="244"/>
      <c r="R3" s="244"/>
      <c r="S3" s="244"/>
      <c r="T3" s="244"/>
      <c r="U3" s="244"/>
      <c r="V3" s="244"/>
      <c r="W3" s="244"/>
      <c r="X3" s="244"/>
      <c r="Y3" s="244"/>
      <c r="Z3" s="244"/>
      <c r="AA3" s="244"/>
      <c r="AB3" s="46"/>
      <c r="AE3" s="43"/>
      <c r="AF3" s="43"/>
      <c r="AG3" s="43"/>
      <c r="AH3" s="43"/>
      <c r="AI3" s="43"/>
      <c r="AJ3" s="43"/>
      <c r="AK3" s="43"/>
      <c r="AL3" s="43"/>
      <c r="AM3" s="43"/>
    </row>
    <row r="4" spans="2:39" ht="10.199999999999999" customHeight="1" x14ac:dyDescent="0.3">
      <c r="B4" s="44"/>
      <c r="C4" s="211"/>
      <c r="D4" s="211"/>
      <c r="E4" s="211"/>
      <c r="F4" s="211"/>
      <c r="G4" s="211"/>
      <c r="H4" s="211"/>
      <c r="I4" s="211"/>
      <c r="J4" s="211"/>
      <c r="K4" s="211"/>
      <c r="L4" s="211"/>
      <c r="M4" s="211"/>
      <c r="N4" s="211"/>
      <c r="O4" s="211"/>
      <c r="P4" s="211"/>
      <c r="Q4" s="211"/>
      <c r="R4" s="211"/>
      <c r="S4" s="211"/>
      <c r="T4" s="211"/>
      <c r="U4" s="211"/>
      <c r="V4" s="211"/>
      <c r="W4" s="211"/>
      <c r="X4" s="211"/>
      <c r="Y4" s="211"/>
      <c r="Z4" s="211"/>
      <c r="AA4" s="211"/>
      <c r="AB4" s="46"/>
      <c r="AE4" s="43"/>
      <c r="AF4" s="43"/>
      <c r="AG4" s="43"/>
      <c r="AH4" s="43"/>
      <c r="AI4" s="43"/>
      <c r="AJ4" s="43"/>
      <c r="AK4" s="43"/>
      <c r="AL4" s="43"/>
      <c r="AM4" s="43"/>
    </row>
    <row r="5" spans="2:39" ht="60" customHeight="1" x14ac:dyDescent="0.3">
      <c r="B5" s="44"/>
      <c r="C5" s="250" t="s">
        <v>818</v>
      </c>
      <c r="D5" s="251"/>
      <c r="E5" s="251"/>
      <c r="F5" s="251"/>
      <c r="G5" s="251"/>
      <c r="H5" s="251"/>
      <c r="I5" s="251"/>
      <c r="J5" s="251"/>
      <c r="K5" s="251"/>
      <c r="L5" s="251"/>
      <c r="M5" s="251"/>
      <c r="N5" s="251"/>
      <c r="O5" s="251"/>
      <c r="P5" s="251"/>
      <c r="Q5" s="251"/>
      <c r="R5" s="251"/>
      <c r="S5" s="251"/>
      <c r="T5" s="251"/>
      <c r="U5" s="251"/>
      <c r="V5" s="251"/>
      <c r="W5" s="251"/>
      <c r="X5" s="251"/>
      <c r="Y5" s="251"/>
      <c r="Z5" s="251"/>
      <c r="AA5" s="251"/>
      <c r="AB5" s="46"/>
      <c r="AE5" s="43"/>
      <c r="AF5" s="43"/>
      <c r="AG5" s="43"/>
      <c r="AH5" s="43"/>
      <c r="AI5" s="43"/>
      <c r="AJ5" s="43"/>
      <c r="AK5" s="43"/>
      <c r="AL5" s="43"/>
      <c r="AM5" s="43"/>
    </row>
    <row r="6" spans="2:39" ht="10.199999999999999" customHeight="1" x14ac:dyDescent="0.3">
      <c r="B6" s="44"/>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46"/>
      <c r="AE6" s="43"/>
      <c r="AF6" s="43"/>
      <c r="AG6" s="43"/>
      <c r="AH6" s="43"/>
      <c r="AI6" s="43"/>
      <c r="AJ6" s="43"/>
      <c r="AK6" s="43"/>
      <c r="AL6" s="43"/>
      <c r="AM6" s="43"/>
    </row>
    <row r="7" spans="2:39" ht="10.199999999999999" customHeight="1" x14ac:dyDescent="0.3">
      <c r="B7" s="44"/>
      <c r="C7" s="95"/>
      <c r="D7" s="96"/>
      <c r="E7" s="96"/>
      <c r="F7" s="96"/>
      <c r="G7" s="96"/>
      <c r="H7" s="96"/>
      <c r="I7" s="96"/>
      <c r="J7" s="96"/>
      <c r="K7" s="96"/>
      <c r="L7" s="96"/>
      <c r="M7" s="96"/>
      <c r="N7" s="96"/>
      <c r="O7" s="96"/>
      <c r="P7" s="96"/>
      <c r="Q7" s="96"/>
      <c r="R7" s="96"/>
      <c r="S7" s="96"/>
      <c r="T7" s="96"/>
      <c r="U7" s="96"/>
      <c r="V7" s="98"/>
      <c r="W7" s="98"/>
      <c r="X7" s="98"/>
      <c r="Y7" s="98"/>
      <c r="Z7" s="98"/>
      <c r="AA7" s="99"/>
      <c r="AB7" s="46"/>
      <c r="AE7" s="43"/>
      <c r="AF7" s="43"/>
      <c r="AG7" s="43"/>
      <c r="AH7" s="43"/>
      <c r="AI7" s="43"/>
      <c r="AJ7" s="43"/>
      <c r="AK7" s="43"/>
      <c r="AL7" s="43"/>
      <c r="AM7" s="43"/>
    </row>
    <row r="8" spans="2:39" ht="20.399999999999999" customHeight="1" x14ac:dyDescent="0.3">
      <c r="B8" s="44"/>
      <c r="C8" s="100"/>
      <c r="D8" s="243" t="s">
        <v>807</v>
      </c>
      <c r="E8" s="243"/>
      <c r="F8" s="243"/>
      <c r="G8" s="243"/>
      <c r="H8" s="243"/>
      <c r="I8" s="243"/>
      <c r="J8" s="243"/>
      <c r="K8" s="243"/>
      <c r="L8" s="243"/>
      <c r="M8" s="243"/>
      <c r="N8" s="243"/>
      <c r="O8" s="243"/>
      <c r="P8" s="243"/>
      <c r="Q8" s="243"/>
      <c r="R8" s="243"/>
      <c r="S8" s="243"/>
      <c r="T8" s="243"/>
      <c r="U8" s="243"/>
      <c r="V8" s="243"/>
      <c r="W8" s="243"/>
      <c r="X8" s="243"/>
      <c r="Y8" s="243"/>
      <c r="Z8" s="243"/>
      <c r="AA8" s="101"/>
      <c r="AB8" s="46"/>
      <c r="AE8" s="43"/>
      <c r="AF8" s="43"/>
      <c r="AG8" s="43"/>
      <c r="AH8" s="43"/>
      <c r="AI8" s="43"/>
      <c r="AJ8" s="43"/>
      <c r="AK8" s="43"/>
      <c r="AL8" s="43"/>
      <c r="AM8" s="43"/>
    </row>
    <row r="9" spans="2:39" ht="10.199999999999999" customHeight="1" thickBot="1" x14ac:dyDescent="0.35">
      <c r="B9" s="44"/>
      <c r="C9" s="100"/>
      <c r="D9" s="91"/>
      <c r="E9" s="91"/>
      <c r="F9" s="92"/>
      <c r="G9" s="92"/>
      <c r="H9" s="92"/>
      <c r="I9" s="92"/>
      <c r="J9" s="91"/>
      <c r="K9" s="91"/>
      <c r="L9" s="91"/>
      <c r="M9" s="91"/>
      <c r="N9" s="92"/>
      <c r="O9" s="92"/>
      <c r="P9" s="92"/>
      <c r="Q9" s="92"/>
      <c r="R9" s="91"/>
      <c r="S9" s="91"/>
      <c r="T9" s="91"/>
      <c r="U9" s="91"/>
      <c r="V9" s="92"/>
      <c r="W9" s="92"/>
      <c r="X9" s="92"/>
      <c r="Y9" s="92"/>
      <c r="Z9" s="92"/>
      <c r="AA9" s="101"/>
      <c r="AB9" s="46"/>
      <c r="AE9" s="43"/>
      <c r="AF9" s="43"/>
      <c r="AG9" s="43"/>
      <c r="AH9" s="43"/>
      <c r="AI9" s="43"/>
      <c r="AJ9" s="43"/>
      <c r="AK9" s="43"/>
      <c r="AL9" s="43"/>
      <c r="AM9" s="43"/>
    </row>
    <row r="10" spans="2:39" ht="28.2" customHeight="1" thickBot="1" x14ac:dyDescent="0.35">
      <c r="B10" s="44"/>
      <c r="C10" s="50"/>
      <c r="D10" s="201" t="s">
        <v>749</v>
      </c>
      <c r="E10" s="134"/>
      <c r="F10" s="30"/>
      <c r="G10" s="134"/>
      <c r="H10" s="284" t="s">
        <v>806</v>
      </c>
      <c r="I10" s="284"/>
      <c r="J10" s="284"/>
      <c r="K10" s="284"/>
      <c r="L10" s="284"/>
      <c r="M10" s="284"/>
      <c r="N10" s="284"/>
      <c r="O10" s="284"/>
      <c r="P10" s="284"/>
      <c r="Q10" s="284"/>
      <c r="R10" s="284"/>
      <c r="S10" s="284"/>
      <c r="T10" s="284"/>
      <c r="U10" s="284"/>
      <c r="V10" s="284"/>
      <c r="W10" s="284"/>
      <c r="X10" s="284"/>
      <c r="Y10" s="106"/>
      <c r="Z10" s="106"/>
      <c r="AA10" s="202"/>
      <c r="AB10" s="46"/>
      <c r="AE10" s="43"/>
      <c r="AF10" s="43"/>
      <c r="AG10" s="43"/>
      <c r="AH10" s="43"/>
      <c r="AI10" s="43"/>
      <c r="AJ10" s="43"/>
      <c r="AK10" s="43"/>
      <c r="AL10" s="43"/>
      <c r="AM10" s="43"/>
    </row>
    <row r="11" spans="2:39" ht="10.199999999999999" customHeight="1" x14ac:dyDescent="0.3">
      <c r="B11" s="44"/>
      <c r="C11" s="203"/>
      <c r="D11" s="74"/>
      <c r="E11" s="74"/>
      <c r="F11" s="74"/>
      <c r="G11" s="74"/>
      <c r="H11" s="74"/>
      <c r="I11" s="74"/>
      <c r="J11" s="74"/>
      <c r="K11" s="74"/>
      <c r="L11" s="74"/>
      <c r="M11" s="74"/>
      <c r="N11" s="74"/>
      <c r="O11" s="74"/>
      <c r="P11" s="74"/>
      <c r="Q11" s="74"/>
      <c r="R11" s="74"/>
      <c r="S11" s="74"/>
      <c r="T11" s="74"/>
      <c r="U11" s="74"/>
      <c r="V11" s="74"/>
      <c r="W11" s="74"/>
      <c r="X11" s="74"/>
      <c r="Y11" s="74"/>
      <c r="Z11" s="74"/>
      <c r="AA11" s="204"/>
      <c r="AB11" s="46"/>
      <c r="AE11" s="43"/>
      <c r="AF11" s="43"/>
      <c r="AG11" s="43"/>
      <c r="AH11" s="43"/>
      <c r="AI11" s="43"/>
      <c r="AJ11" s="43"/>
      <c r="AK11" s="43"/>
      <c r="AL11" s="43"/>
      <c r="AM11" s="43"/>
    </row>
    <row r="12" spans="2:39" ht="10.199999999999999" customHeight="1" x14ac:dyDescent="0.3">
      <c r="B12" s="44"/>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46"/>
      <c r="AE12" s="43"/>
      <c r="AF12" s="43"/>
      <c r="AG12" s="43"/>
      <c r="AH12" s="43"/>
      <c r="AI12" s="43"/>
      <c r="AJ12" s="43"/>
      <c r="AK12" s="43"/>
      <c r="AL12" s="43"/>
      <c r="AM12" s="43"/>
    </row>
    <row r="13" spans="2:39" ht="10.199999999999999" hidden="1" customHeight="1" x14ac:dyDescent="0.3">
      <c r="B13" s="44"/>
      <c r="C13" s="173"/>
      <c r="D13" s="174"/>
      <c r="E13" s="174"/>
      <c r="F13" s="174"/>
      <c r="G13" s="174"/>
      <c r="H13" s="174"/>
      <c r="I13" s="174"/>
      <c r="J13" s="174"/>
      <c r="K13" s="174"/>
      <c r="L13" s="174"/>
      <c r="M13" s="174"/>
      <c r="N13" s="174"/>
      <c r="O13" s="174"/>
      <c r="P13" s="174"/>
      <c r="Q13" s="174"/>
      <c r="R13" s="174"/>
      <c r="S13" s="174"/>
      <c r="T13" s="174"/>
      <c r="U13" s="174"/>
      <c r="V13" s="174"/>
      <c r="W13" s="174"/>
      <c r="X13" s="174"/>
      <c r="Y13" s="174"/>
      <c r="Z13" s="174"/>
      <c r="AA13" s="175"/>
      <c r="AB13" s="46"/>
      <c r="AE13" s="43"/>
      <c r="AF13" s="43"/>
      <c r="AG13" s="43"/>
      <c r="AH13" s="43"/>
      <c r="AI13" s="43"/>
      <c r="AJ13" s="43"/>
      <c r="AK13" s="43"/>
      <c r="AL13" s="43"/>
      <c r="AM13" s="43"/>
    </row>
    <row r="14" spans="2:39" ht="29.4" hidden="1" customHeight="1" x14ac:dyDescent="0.3">
      <c r="B14" s="44"/>
      <c r="C14" s="176"/>
      <c r="D14" s="273" t="s">
        <v>705</v>
      </c>
      <c r="E14" s="273"/>
      <c r="F14" s="273"/>
      <c r="G14" s="273"/>
      <c r="H14" s="273"/>
      <c r="I14" s="273"/>
      <c r="J14" s="273"/>
      <c r="K14" s="177"/>
      <c r="L14" s="178">
        <v>1</v>
      </c>
      <c r="M14" s="115"/>
      <c r="N14" s="275" t="s">
        <v>706</v>
      </c>
      <c r="O14" s="275"/>
      <c r="P14" s="275"/>
      <c r="Q14" s="275"/>
      <c r="R14" s="275"/>
      <c r="S14" s="275"/>
      <c r="T14" s="275"/>
      <c r="U14" s="275"/>
      <c r="V14" s="275"/>
      <c r="W14" s="179"/>
      <c r="X14" s="180">
        <v>4</v>
      </c>
      <c r="Y14" s="180"/>
      <c r="Z14" s="180"/>
      <c r="AA14" s="181"/>
      <c r="AB14" s="46"/>
      <c r="AE14" s="43"/>
      <c r="AF14" s="43"/>
      <c r="AG14" s="43"/>
      <c r="AH14" s="43"/>
      <c r="AI14" s="43"/>
      <c r="AJ14" s="43"/>
      <c r="AK14" s="43"/>
      <c r="AL14" s="43"/>
      <c r="AM14" s="43"/>
    </row>
    <row r="15" spans="2:39" ht="10.199999999999999" hidden="1" customHeight="1" x14ac:dyDescent="0.3">
      <c r="B15" s="44"/>
      <c r="C15" s="117"/>
      <c r="D15" s="118"/>
      <c r="E15" s="118"/>
      <c r="F15" s="118"/>
      <c r="G15" s="118"/>
      <c r="H15" s="118"/>
      <c r="I15" s="118"/>
      <c r="J15" s="118"/>
      <c r="K15" s="118"/>
      <c r="L15" s="118"/>
      <c r="M15" s="118"/>
      <c r="N15" s="118"/>
      <c r="O15" s="118"/>
      <c r="P15" s="118"/>
      <c r="Q15" s="118"/>
      <c r="R15" s="118"/>
      <c r="S15" s="118"/>
      <c r="T15" s="118"/>
      <c r="U15" s="118"/>
      <c r="V15" s="120"/>
      <c r="W15" s="120"/>
      <c r="X15" s="120"/>
      <c r="Y15" s="120"/>
      <c r="Z15" s="120"/>
      <c r="AA15" s="121"/>
      <c r="AB15" s="46"/>
      <c r="AE15" s="43"/>
      <c r="AF15" s="43"/>
      <c r="AG15" s="43"/>
      <c r="AH15" s="43"/>
      <c r="AI15" s="43"/>
      <c r="AJ15" s="43"/>
      <c r="AK15" s="43"/>
      <c r="AL15" s="43"/>
      <c r="AM15" s="43"/>
    </row>
    <row r="16" spans="2:39" ht="10.199999999999999" hidden="1" customHeight="1" x14ac:dyDescent="0.3">
      <c r="B16" s="44"/>
      <c r="C16" s="91"/>
      <c r="D16" s="91"/>
      <c r="E16" s="91"/>
      <c r="F16" s="91"/>
      <c r="G16" s="91"/>
      <c r="H16" s="91"/>
      <c r="I16" s="91"/>
      <c r="J16" s="91"/>
      <c r="K16" s="91"/>
      <c r="L16" s="91"/>
      <c r="M16" s="91"/>
      <c r="N16" s="91"/>
      <c r="O16" s="91"/>
      <c r="P16" s="91"/>
      <c r="Q16" s="91"/>
      <c r="R16" s="91"/>
      <c r="S16" s="91"/>
      <c r="T16" s="91"/>
      <c r="U16" s="91"/>
      <c r="V16" s="92"/>
      <c r="W16" s="92"/>
      <c r="X16" s="92"/>
      <c r="Y16" s="92"/>
      <c r="Z16" s="92"/>
      <c r="AA16" s="92"/>
      <c r="AB16" s="46"/>
      <c r="AE16" s="43"/>
      <c r="AF16" s="43"/>
      <c r="AG16" s="43"/>
      <c r="AH16" s="43"/>
      <c r="AI16" s="43"/>
      <c r="AJ16" s="43"/>
      <c r="AK16" s="43"/>
      <c r="AL16" s="43"/>
      <c r="AM16" s="43"/>
    </row>
    <row r="17" spans="2:39" ht="10.199999999999999" customHeight="1" x14ac:dyDescent="0.3">
      <c r="B17" s="44"/>
      <c r="C17" s="95"/>
      <c r="D17" s="96"/>
      <c r="E17" s="96"/>
      <c r="F17" s="96"/>
      <c r="G17" s="96"/>
      <c r="H17" s="96"/>
      <c r="I17" s="96"/>
      <c r="J17" s="96"/>
      <c r="K17" s="96"/>
      <c r="L17" s="96"/>
      <c r="M17" s="96"/>
      <c r="N17" s="96"/>
      <c r="O17" s="96"/>
      <c r="P17" s="96"/>
      <c r="Q17" s="96"/>
      <c r="R17" s="96"/>
      <c r="S17" s="96"/>
      <c r="T17" s="96"/>
      <c r="U17" s="96"/>
      <c r="V17" s="98"/>
      <c r="W17" s="98"/>
      <c r="X17" s="98"/>
      <c r="Y17" s="98"/>
      <c r="Z17" s="98"/>
      <c r="AA17" s="99"/>
      <c r="AB17" s="46"/>
      <c r="AE17" s="43"/>
      <c r="AF17" s="43"/>
      <c r="AG17" s="43"/>
      <c r="AH17" s="43"/>
      <c r="AI17" s="43"/>
      <c r="AJ17" s="43"/>
      <c r="AK17" s="43"/>
      <c r="AL17" s="43"/>
      <c r="AM17" s="43"/>
    </row>
    <row r="18" spans="2:39" ht="20.399999999999999" customHeight="1" x14ac:dyDescent="0.3">
      <c r="B18" s="44"/>
      <c r="C18" s="100"/>
      <c r="D18" s="243" t="s">
        <v>808</v>
      </c>
      <c r="E18" s="243"/>
      <c r="F18" s="243"/>
      <c r="G18" s="243"/>
      <c r="H18" s="243"/>
      <c r="I18" s="243"/>
      <c r="J18" s="243"/>
      <c r="K18" s="243"/>
      <c r="L18" s="243"/>
      <c r="M18" s="243"/>
      <c r="N18" s="243"/>
      <c r="O18" s="243"/>
      <c r="P18" s="243"/>
      <c r="Q18" s="243"/>
      <c r="R18" s="243"/>
      <c r="S18" s="243"/>
      <c r="T18" s="243"/>
      <c r="U18" s="243"/>
      <c r="V18" s="243"/>
      <c r="W18" s="243"/>
      <c r="X18" s="243"/>
      <c r="Y18" s="243"/>
      <c r="Z18" s="243"/>
      <c r="AA18" s="101"/>
      <c r="AB18" s="46"/>
      <c r="AE18" s="43"/>
      <c r="AF18" s="43"/>
      <c r="AG18" s="43"/>
      <c r="AH18" s="43"/>
      <c r="AI18" s="43"/>
      <c r="AJ18" s="43"/>
      <c r="AK18" s="43"/>
      <c r="AL18" s="43"/>
      <c r="AM18" s="43"/>
    </row>
    <row r="19" spans="2:39" ht="10.199999999999999" customHeight="1" x14ac:dyDescent="0.3">
      <c r="B19" s="44"/>
      <c r="C19" s="100"/>
      <c r="D19" s="91"/>
      <c r="E19" s="91"/>
      <c r="F19" s="91"/>
      <c r="G19" s="91"/>
      <c r="H19" s="91"/>
      <c r="I19" s="91"/>
      <c r="J19" s="91"/>
      <c r="K19" s="91"/>
      <c r="L19" s="91"/>
      <c r="M19" s="91"/>
      <c r="N19" s="91"/>
      <c r="O19" s="91"/>
      <c r="P19" s="91"/>
      <c r="Q19" s="91"/>
      <c r="R19" s="91"/>
      <c r="S19" s="91"/>
      <c r="T19" s="91"/>
      <c r="U19" s="91"/>
      <c r="V19" s="92"/>
      <c r="W19" s="92"/>
      <c r="X19" s="92"/>
      <c r="Y19" s="92"/>
      <c r="Z19" s="92"/>
      <c r="AA19" s="101"/>
      <c r="AB19" s="46"/>
      <c r="AE19" s="43"/>
      <c r="AF19" s="43"/>
      <c r="AG19" s="43"/>
      <c r="AH19" s="43"/>
      <c r="AI19" s="43"/>
      <c r="AJ19" s="43"/>
      <c r="AK19" s="43"/>
      <c r="AL19" s="43"/>
      <c r="AM19" s="43"/>
    </row>
    <row r="20" spans="2:39" ht="19.95" customHeight="1" x14ac:dyDescent="0.3">
      <c r="B20" s="44"/>
      <c r="C20" s="100"/>
      <c r="D20" s="274" t="s">
        <v>748</v>
      </c>
      <c r="E20" s="274"/>
      <c r="F20" s="274"/>
      <c r="G20" s="274"/>
      <c r="H20" s="274"/>
      <c r="I20" s="274"/>
      <c r="J20" s="274"/>
      <c r="K20" s="274"/>
      <c r="L20" s="274"/>
      <c r="M20" s="274"/>
      <c r="N20" s="274"/>
      <c r="O20" s="274"/>
      <c r="P20" s="274"/>
      <c r="Q20" s="274"/>
      <c r="R20" s="274"/>
      <c r="S20" s="274"/>
      <c r="T20" s="274"/>
      <c r="U20" s="274"/>
      <c r="V20" s="274"/>
      <c r="W20" s="274"/>
      <c r="X20" s="274"/>
      <c r="Y20" s="182"/>
      <c r="Z20" s="280" t="s">
        <v>811</v>
      </c>
      <c r="AA20" s="101"/>
      <c r="AB20" s="46"/>
      <c r="AE20" s="43"/>
      <c r="AF20" s="43"/>
      <c r="AG20" s="43"/>
      <c r="AH20" s="43"/>
      <c r="AI20" s="43"/>
      <c r="AJ20" s="43"/>
      <c r="AK20" s="43"/>
      <c r="AL20" s="43"/>
      <c r="AM20" s="43"/>
    </row>
    <row r="21" spans="2:39" ht="10.199999999999999" customHeight="1" x14ac:dyDescent="0.3">
      <c r="B21" s="44"/>
      <c r="C21" s="100"/>
      <c r="D21" s="91"/>
      <c r="E21" s="91"/>
      <c r="F21" s="92"/>
      <c r="G21" s="92"/>
      <c r="H21" s="92"/>
      <c r="I21" s="92"/>
      <c r="J21" s="91"/>
      <c r="K21" s="91"/>
      <c r="L21" s="91"/>
      <c r="M21" s="91"/>
      <c r="N21" s="92"/>
      <c r="O21" s="92"/>
      <c r="P21" s="92"/>
      <c r="Q21" s="92"/>
      <c r="R21" s="91"/>
      <c r="S21" s="91"/>
      <c r="T21" s="91"/>
      <c r="U21" s="91"/>
      <c r="V21" s="92"/>
      <c r="W21" s="92"/>
      <c r="X21" s="92"/>
      <c r="Y21" s="92"/>
      <c r="Z21" s="280"/>
      <c r="AA21" s="101"/>
      <c r="AB21" s="46"/>
      <c r="AE21" s="43"/>
      <c r="AF21" s="43"/>
      <c r="AG21" s="43"/>
      <c r="AH21" s="43"/>
      <c r="AI21" s="43"/>
      <c r="AJ21" s="43"/>
      <c r="AK21" s="43"/>
      <c r="AL21" s="43"/>
      <c r="AM21" s="43"/>
    </row>
    <row r="22" spans="2:39" ht="19.95" customHeight="1" x14ac:dyDescent="0.3">
      <c r="B22" s="44"/>
      <c r="C22" s="100"/>
      <c r="D22" s="272" t="s">
        <v>708</v>
      </c>
      <c r="E22" s="272"/>
      <c r="F22" s="272"/>
      <c r="G22" s="272"/>
      <c r="H22" s="272"/>
      <c r="I22" s="92"/>
      <c r="J22" s="91"/>
      <c r="K22" s="91"/>
      <c r="L22" s="272" t="s">
        <v>709</v>
      </c>
      <c r="M22" s="272"/>
      <c r="N22" s="272"/>
      <c r="O22" s="272"/>
      <c r="P22" s="272"/>
      <c r="Q22" s="92"/>
      <c r="R22" s="91"/>
      <c r="S22" s="91"/>
      <c r="T22" s="272" t="s">
        <v>710</v>
      </c>
      <c r="U22" s="272"/>
      <c r="V22" s="272"/>
      <c r="W22" s="272"/>
      <c r="X22" s="272"/>
      <c r="Y22" s="183"/>
      <c r="Z22" s="280"/>
      <c r="AA22" s="101"/>
      <c r="AB22" s="46"/>
      <c r="AE22" s="43"/>
      <c r="AF22" s="43"/>
      <c r="AG22" s="43"/>
      <c r="AH22" s="43"/>
      <c r="AI22" s="43"/>
      <c r="AJ22" s="43"/>
      <c r="AK22" s="43"/>
      <c r="AL22" s="43"/>
      <c r="AM22" s="43"/>
    </row>
    <row r="23" spans="2:39" ht="10.199999999999999" customHeight="1" thickBot="1" x14ac:dyDescent="0.35">
      <c r="B23" s="44"/>
      <c r="C23" s="100"/>
      <c r="D23" s="91"/>
      <c r="E23" s="91"/>
      <c r="F23" s="92"/>
      <c r="G23" s="92"/>
      <c r="H23" s="92"/>
      <c r="I23" s="92"/>
      <c r="J23" s="91"/>
      <c r="K23" s="91"/>
      <c r="L23" s="91"/>
      <c r="M23" s="91"/>
      <c r="N23" s="92"/>
      <c r="O23" s="92"/>
      <c r="P23" s="92"/>
      <c r="Q23" s="92"/>
      <c r="R23" s="91"/>
      <c r="S23" s="91"/>
      <c r="T23" s="91"/>
      <c r="U23" s="91"/>
      <c r="V23" s="92"/>
      <c r="W23" s="92"/>
      <c r="X23" s="92"/>
      <c r="Y23" s="92"/>
      <c r="Z23" s="280"/>
      <c r="AA23" s="101"/>
      <c r="AB23" s="46"/>
      <c r="AE23" s="43"/>
      <c r="AF23" s="43"/>
      <c r="AG23" s="43"/>
      <c r="AH23" s="43"/>
      <c r="AI23" s="43"/>
      <c r="AJ23" s="43"/>
      <c r="AK23" s="43"/>
      <c r="AL23" s="43"/>
      <c r="AM23" s="43"/>
    </row>
    <row r="24" spans="2:39" ht="19.95" customHeight="1" thickBot="1" x14ac:dyDescent="0.35">
      <c r="B24" s="44"/>
      <c r="C24" s="100"/>
      <c r="D24" s="184" t="s">
        <v>711</v>
      </c>
      <c r="E24" s="91"/>
      <c r="F24" s="30"/>
      <c r="G24" s="172"/>
      <c r="H24" s="185">
        <f>F24*'(Calc) Food'!C12/7</f>
        <v>0</v>
      </c>
      <c r="I24" s="92"/>
      <c r="J24" s="91"/>
      <c r="K24" s="91"/>
      <c r="L24" s="184" t="s">
        <v>712</v>
      </c>
      <c r="M24" s="91"/>
      <c r="N24" s="30"/>
      <c r="O24" s="172"/>
      <c r="P24" s="185">
        <f>N24*'(Calc) Food'!C19/7</f>
        <v>0</v>
      </c>
      <c r="Q24" s="92"/>
      <c r="R24" s="91"/>
      <c r="S24" s="91"/>
      <c r="T24" s="184" t="s">
        <v>713</v>
      </c>
      <c r="U24" s="91"/>
      <c r="V24" s="30"/>
      <c r="W24" s="172"/>
      <c r="X24" s="185">
        <f>V24*'(Calc) Food'!C26/7</f>
        <v>0</v>
      </c>
      <c r="Y24" s="186"/>
      <c r="Z24" s="280"/>
      <c r="AA24" s="101"/>
      <c r="AB24" s="46"/>
      <c r="AE24" s="43"/>
      <c r="AF24" s="43"/>
      <c r="AG24" s="43"/>
      <c r="AH24" s="43"/>
      <c r="AI24" s="43"/>
      <c r="AJ24" s="43"/>
      <c r="AK24" s="43"/>
      <c r="AL24" s="43"/>
      <c r="AM24" s="43"/>
    </row>
    <row r="25" spans="2:39" ht="10.199999999999999" customHeight="1" thickBot="1" x14ac:dyDescent="0.35">
      <c r="B25" s="44"/>
      <c r="C25" s="100"/>
      <c r="D25" s="187"/>
      <c r="E25" s="91"/>
      <c r="F25" s="91"/>
      <c r="G25" s="91"/>
      <c r="H25" s="186"/>
      <c r="I25" s="92"/>
      <c r="J25" s="91"/>
      <c r="K25" s="91"/>
      <c r="L25" s="187"/>
      <c r="M25" s="91"/>
      <c r="N25" s="91"/>
      <c r="O25" s="91"/>
      <c r="P25" s="186"/>
      <c r="Q25" s="92"/>
      <c r="R25" s="91"/>
      <c r="S25" s="91"/>
      <c r="T25" s="187"/>
      <c r="U25" s="91"/>
      <c r="V25" s="91"/>
      <c r="W25" s="91"/>
      <c r="X25" s="91"/>
      <c r="Y25" s="91"/>
      <c r="Z25" s="280"/>
      <c r="AA25" s="101"/>
      <c r="AB25" s="46"/>
      <c r="AE25" s="43"/>
      <c r="AF25" s="43"/>
      <c r="AG25" s="43"/>
      <c r="AH25" s="43"/>
      <c r="AI25" s="43"/>
      <c r="AJ25" s="43"/>
      <c r="AK25" s="43"/>
      <c r="AL25" s="43"/>
      <c r="AM25" s="43"/>
    </row>
    <row r="26" spans="2:39" ht="19.95" customHeight="1" thickBot="1" x14ac:dyDescent="0.35">
      <c r="B26" s="44"/>
      <c r="C26" s="100"/>
      <c r="D26" s="184" t="s">
        <v>714</v>
      </c>
      <c r="E26" s="91"/>
      <c r="F26" s="30"/>
      <c r="G26" s="172"/>
      <c r="H26" s="185">
        <f>F26*'(Calc) Food'!C13/7</f>
        <v>0</v>
      </c>
      <c r="I26" s="92"/>
      <c r="J26" s="91"/>
      <c r="K26" s="91"/>
      <c r="L26" s="184" t="s">
        <v>715</v>
      </c>
      <c r="M26" s="91"/>
      <c r="N26" s="30"/>
      <c r="O26" s="172"/>
      <c r="P26" s="185">
        <f>N26*'(Calc) Food'!C20/7</f>
        <v>0</v>
      </c>
      <c r="Q26" s="92"/>
      <c r="R26" s="91"/>
      <c r="S26" s="91"/>
      <c r="T26" s="184" t="s">
        <v>716</v>
      </c>
      <c r="U26" s="91"/>
      <c r="V26" s="30"/>
      <c r="W26" s="172"/>
      <c r="X26" s="185">
        <f>V26*'(Calc) Food'!C27/7</f>
        <v>0</v>
      </c>
      <c r="Y26" s="186"/>
      <c r="Z26" s="280"/>
      <c r="AA26" s="101"/>
      <c r="AB26" s="46"/>
      <c r="AE26" s="43"/>
      <c r="AF26" s="43"/>
      <c r="AG26" s="43"/>
      <c r="AH26" s="43"/>
      <c r="AI26" s="43"/>
      <c r="AJ26" s="43"/>
      <c r="AK26" s="43"/>
      <c r="AL26" s="43"/>
      <c r="AM26" s="43"/>
    </row>
    <row r="27" spans="2:39" ht="10.199999999999999" customHeight="1" thickBot="1" x14ac:dyDescent="0.35">
      <c r="B27" s="44"/>
      <c r="C27" s="100"/>
      <c r="D27" s="187"/>
      <c r="E27" s="91"/>
      <c r="F27" s="91"/>
      <c r="G27" s="91"/>
      <c r="H27" s="186"/>
      <c r="I27" s="92"/>
      <c r="J27" s="91"/>
      <c r="K27" s="91"/>
      <c r="L27" s="187"/>
      <c r="M27" s="91"/>
      <c r="N27" s="91"/>
      <c r="O27" s="91"/>
      <c r="P27" s="186"/>
      <c r="Q27" s="92"/>
      <c r="R27" s="91"/>
      <c r="S27" s="91"/>
      <c r="T27" s="187"/>
      <c r="U27" s="91"/>
      <c r="V27" s="91"/>
      <c r="W27" s="91"/>
      <c r="X27" s="91"/>
      <c r="Y27" s="91"/>
      <c r="Z27" s="280"/>
      <c r="AA27" s="101"/>
      <c r="AB27" s="46"/>
      <c r="AE27" s="43"/>
      <c r="AF27" s="43"/>
      <c r="AG27" s="43"/>
      <c r="AH27" s="43"/>
      <c r="AI27" s="43"/>
      <c r="AJ27" s="43"/>
      <c r="AK27" s="43"/>
      <c r="AL27" s="43"/>
      <c r="AM27" s="43"/>
    </row>
    <row r="28" spans="2:39" ht="19.95" customHeight="1" thickBot="1" x14ac:dyDescent="0.35">
      <c r="B28" s="44"/>
      <c r="C28" s="100"/>
      <c r="D28" s="184" t="s">
        <v>717</v>
      </c>
      <c r="E28" s="91"/>
      <c r="F28" s="30"/>
      <c r="G28" s="172"/>
      <c r="H28" s="185">
        <f>F28*'(Calc) Food'!C14/7</f>
        <v>0</v>
      </c>
      <c r="I28" s="92"/>
      <c r="J28" s="91"/>
      <c r="K28" s="91"/>
      <c r="L28" s="184" t="s">
        <v>718</v>
      </c>
      <c r="M28" s="91"/>
      <c r="N28" s="30"/>
      <c r="O28" s="172"/>
      <c r="P28" s="185">
        <f>N28*'(Calc) Food'!C21/7</f>
        <v>0</v>
      </c>
      <c r="Q28" s="92"/>
      <c r="R28" s="91"/>
      <c r="S28" s="91"/>
      <c r="T28" s="184" t="s">
        <v>719</v>
      </c>
      <c r="U28" s="91"/>
      <c r="V28" s="30"/>
      <c r="W28" s="172"/>
      <c r="X28" s="185">
        <f>V28*'(Calc) Food'!C28/7</f>
        <v>0</v>
      </c>
      <c r="Y28" s="186"/>
      <c r="Z28" s="280"/>
      <c r="AA28" s="101"/>
      <c r="AB28" s="46"/>
    </row>
    <row r="29" spans="2:39" ht="10.199999999999999" customHeight="1" thickBot="1" x14ac:dyDescent="0.35">
      <c r="B29" s="44"/>
      <c r="C29" s="100"/>
      <c r="D29" s="187"/>
      <c r="E29" s="91"/>
      <c r="F29" s="91"/>
      <c r="G29" s="91"/>
      <c r="H29" s="186"/>
      <c r="I29" s="92"/>
      <c r="J29" s="91"/>
      <c r="K29" s="91"/>
      <c r="L29" s="187"/>
      <c r="M29" s="91"/>
      <c r="N29" s="91"/>
      <c r="O29" s="91"/>
      <c r="P29" s="186"/>
      <c r="Q29" s="92"/>
      <c r="R29" s="91"/>
      <c r="S29" s="91"/>
      <c r="T29" s="187"/>
      <c r="U29" s="91"/>
      <c r="V29" s="91"/>
      <c r="W29" s="91"/>
      <c r="X29" s="91"/>
      <c r="Y29" s="91"/>
      <c r="Z29" s="280"/>
      <c r="AA29" s="101"/>
      <c r="AB29" s="46"/>
    </row>
    <row r="30" spans="2:39" ht="19.95" customHeight="1" thickBot="1" x14ac:dyDescent="0.35">
      <c r="B30" s="44"/>
      <c r="C30" s="100"/>
      <c r="D30" s="184" t="s">
        <v>720</v>
      </c>
      <c r="E30" s="91"/>
      <c r="F30" s="30"/>
      <c r="G30" s="172"/>
      <c r="H30" s="185">
        <f>F30*'(Calc) Food'!C15/7</f>
        <v>0</v>
      </c>
      <c r="I30" s="92"/>
      <c r="J30" s="91"/>
      <c r="K30" s="91"/>
      <c r="L30" s="184" t="s">
        <v>721</v>
      </c>
      <c r="M30" s="91"/>
      <c r="N30" s="30"/>
      <c r="O30" s="172"/>
      <c r="P30" s="185">
        <f>N30*'(Calc) Food'!C22/7</f>
        <v>0</v>
      </c>
      <c r="Q30" s="92"/>
      <c r="R30" s="91"/>
      <c r="S30" s="91"/>
      <c r="T30" s="184" t="s">
        <v>722</v>
      </c>
      <c r="U30" s="91"/>
      <c r="V30" s="30"/>
      <c r="W30" s="172"/>
      <c r="X30" s="185">
        <f>V30*'(Calc) Food'!C29/7</f>
        <v>0</v>
      </c>
      <c r="Y30" s="186"/>
      <c r="Z30" s="280"/>
      <c r="AA30" s="101"/>
      <c r="AB30" s="46"/>
    </row>
    <row r="31" spans="2:39" ht="10.199999999999999" customHeight="1" thickBot="1" x14ac:dyDescent="0.35">
      <c r="B31" s="44"/>
      <c r="C31" s="100"/>
      <c r="D31" s="187"/>
      <c r="E31" s="91"/>
      <c r="F31" s="91"/>
      <c r="G31" s="91"/>
      <c r="H31" s="186"/>
      <c r="I31" s="92"/>
      <c r="J31" s="91"/>
      <c r="K31" s="91"/>
      <c r="L31" s="187"/>
      <c r="M31" s="91"/>
      <c r="N31" s="91"/>
      <c r="O31" s="91"/>
      <c r="P31" s="186"/>
      <c r="Q31" s="92"/>
      <c r="R31" s="91"/>
      <c r="S31" s="91"/>
      <c r="T31" s="187"/>
      <c r="U31" s="91"/>
      <c r="V31" s="91"/>
      <c r="W31" s="91"/>
      <c r="X31" s="91"/>
      <c r="Y31" s="91"/>
      <c r="Z31" s="280"/>
      <c r="AA31" s="101"/>
      <c r="AB31" s="46"/>
    </row>
    <row r="32" spans="2:39" ht="19.95" customHeight="1" thickBot="1" x14ac:dyDescent="0.35">
      <c r="B32" s="44"/>
      <c r="C32" s="100"/>
      <c r="D32" s="184" t="s">
        <v>723</v>
      </c>
      <c r="E32" s="91"/>
      <c r="F32" s="30"/>
      <c r="G32" s="172"/>
      <c r="H32" s="185">
        <f>F32*'(Calc) Food'!C16/7</f>
        <v>0</v>
      </c>
      <c r="I32" s="92"/>
      <c r="J32" s="91"/>
      <c r="K32" s="91"/>
      <c r="L32" s="184" t="s">
        <v>724</v>
      </c>
      <c r="M32" s="91"/>
      <c r="N32" s="30"/>
      <c r="O32" s="172"/>
      <c r="P32" s="185">
        <f>N32*'(Calc) Food'!C23/7</f>
        <v>0</v>
      </c>
      <c r="Q32" s="92"/>
      <c r="R32" s="91"/>
      <c r="S32" s="91"/>
      <c r="T32" s="184" t="s">
        <v>724</v>
      </c>
      <c r="U32" s="91"/>
      <c r="V32" s="30"/>
      <c r="W32" s="172"/>
      <c r="X32" s="185">
        <f>V32*'(Calc) Food'!C30/7</f>
        <v>0</v>
      </c>
      <c r="Y32" s="186"/>
      <c r="Z32" s="280"/>
      <c r="AA32" s="101"/>
      <c r="AB32" s="46"/>
    </row>
    <row r="33" spans="2:28" ht="10.199999999999999" customHeight="1" x14ac:dyDescent="0.3">
      <c r="B33" s="44"/>
      <c r="C33" s="100"/>
      <c r="D33" s="93"/>
      <c r="E33" s="91"/>
      <c r="F33" s="91"/>
      <c r="G33" s="91"/>
      <c r="H33" s="91"/>
      <c r="I33" s="92"/>
      <c r="J33" s="91"/>
      <c r="K33" s="91"/>
      <c r="L33" s="93"/>
      <c r="M33" s="91"/>
      <c r="N33" s="91"/>
      <c r="O33" s="91"/>
      <c r="P33" s="91"/>
      <c r="Q33" s="92"/>
      <c r="R33" s="91"/>
      <c r="S33" s="91"/>
      <c r="T33" s="93"/>
      <c r="U33" s="91"/>
      <c r="V33" s="91"/>
      <c r="W33" s="91"/>
      <c r="X33" s="91"/>
      <c r="Y33" s="91"/>
      <c r="Z33" s="280"/>
      <c r="AA33" s="101"/>
      <c r="AB33" s="46"/>
    </row>
    <row r="34" spans="2:28" ht="19.95" customHeight="1" x14ac:dyDescent="0.3">
      <c r="B34" s="44"/>
      <c r="C34" s="100"/>
      <c r="D34" s="271" t="s">
        <v>725</v>
      </c>
      <c r="E34" s="271"/>
      <c r="F34" s="271"/>
      <c r="G34" s="271"/>
      <c r="H34" s="271"/>
      <c r="I34" s="271"/>
      <c r="J34" s="271"/>
      <c r="K34" s="271"/>
      <c r="L34" s="188">
        <f>SUM(F24:F32,N24:N32,V24:V32)</f>
        <v>0</v>
      </c>
      <c r="M34" s="91"/>
      <c r="N34" s="271" t="s">
        <v>726</v>
      </c>
      <c r="O34" s="271"/>
      <c r="P34" s="271"/>
      <c r="Q34" s="271"/>
      <c r="R34" s="271"/>
      <c r="S34" s="271"/>
      <c r="T34" s="271"/>
      <c r="U34" s="271"/>
      <c r="V34" s="271"/>
      <c r="W34" s="271"/>
      <c r="X34" s="189" cm="1">
        <f t="array" ref="X34">_xlfn.SWITCH(L34, 0, 0, 1, '(Calc) Food'!F12, 2, '(Calc) Food'!F13, 3, '(Calc) Food'!F14, 4, '(Calc) Food'!F15, 5,'(Calc) Food'!F16, 6, '(Calc) Food'!F16, '(Calc) Food'!F17)</f>
        <v>0</v>
      </c>
      <c r="Y34" s="91"/>
      <c r="Z34" s="280"/>
      <c r="AA34" s="101"/>
      <c r="AB34" s="46"/>
    </row>
    <row r="35" spans="2:28" ht="10.199999999999999" customHeight="1" x14ac:dyDescent="0.3">
      <c r="B35" s="44"/>
      <c r="C35" s="117"/>
      <c r="D35" s="60"/>
      <c r="E35" s="118"/>
      <c r="F35" s="118"/>
      <c r="G35" s="118"/>
      <c r="H35" s="118"/>
      <c r="I35" s="120"/>
      <c r="J35" s="118"/>
      <c r="K35" s="118"/>
      <c r="L35" s="60"/>
      <c r="M35" s="118"/>
      <c r="N35" s="118"/>
      <c r="O35" s="118"/>
      <c r="P35" s="118"/>
      <c r="Q35" s="120"/>
      <c r="R35" s="118"/>
      <c r="S35" s="118"/>
      <c r="T35" s="60"/>
      <c r="U35" s="118"/>
      <c r="V35" s="118"/>
      <c r="W35" s="118"/>
      <c r="X35" s="118"/>
      <c r="Y35" s="118"/>
      <c r="Z35" s="118"/>
      <c r="AA35" s="121"/>
      <c r="AB35" s="46"/>
    </row>
    <row r="36" spans="2:28" ht="10.199999999999999" customHeight="1" x14ac:dyDescent="0.3">
      <c r="B36" s="44"/>
      <c r="C36" s="91"/>
      <c r="D36" s="93"/>
      <c r="E36" s="91"/>
      <c r="F36" s="91"/>
      <c r="G36" s="91"/>
      <c r="H36" s="91"/>
      <c r="I36" s="92"/>
      <c r="J36" s="91"/>
      <c r="K36" s="91"/>
      <c r="L36" s="93"/>
      <c r="M36" s="91"/>
      <c r="N36" s="91"/>
      <c r="O36" s="91"/>
      <c r="P36" s="91"/>
      <c r="Q36" s="92"/>
      <c r="R36" s="91"/>
      <c r="S36" s="91"/>
      <c r="T36" s="93"/>
      <c r="U36" s="91"/>
      <c r="V36" s="91"/>
      <c r="W36" s="91"/>
      <c r="X36" s="91"/>
      <c r="Y36" s="91"/>
      <c r="Z36" s="91"/>
      <c r="AA36" s="92"/>
      <c r="AB36" s="46"/>
    </row>
    <row r="37" spans="2:28" ht="10.199999999999999" customHeight="1" x14ac:dyDescent="0.3">
      <c r="B37" s="44"/>
      <c r="C37" s="95"/>
      <c r="D37" s="77"/>
      <c r="E37" s="96"/>
      <c r="F37" s="96"/>
      <c r="G37" s="96"/>
      <c r="H37" s="96"/>
      <c r="I37" s="98"/>
      <c r="J37" s="96"/>
      <c r="K37" s="96"/>
      <c r="L37" s="77"/>
      <c r="M37" s="96"/>
      <c r="N37" s="96"/>
      <c r="O37" s="96"/>
      <c r="P37" s="96"/>
      <c r="Q37" s="98"/>
      <c r="R37" s="96"/>
      <c r="S37" s="96"/>
      <c r="T37" s="77"/>
      <c r="U37" s="96"/>
      <c r="V37" s="96"/>
      <c r="W37" s="96"/>
      <c r="X37" s="96"/>
      <c r="Y37" s="96"/>
      <c r="Z37" s="96"/>
      <c r="AA37" s="99"/>
      <c r="AB37" s="46"/>
    </row>
    <row r="38" spans="2:28" ht="20.399999999999999" customHeight="1" x14ac:dyDescent="0.3">
      <c r="B38" s="44"/>
      <c r="C38" s="100"/>
      <c r="D38" s="243" t="s">
        <v>759</v>
      </c>
      <c r="E38" s="243"/>
      <c r="F38" s="243"/>
      <c r="G38" s="243"/>
      <c r="H38" s="243"/>
      <c r="I38" s="243"/>
      <c r="J38" s="243"/>
      <c r="K38" s="243"/>
      <c r="L38" s="243"/>
      <c r="M38" s="243"/>
      <c r="N38" s="243"/>
      <c r="O38" s="243"/>
      <c r="P38" s="243"/>
      <c r="Q38" s="243"/>
      <c r="R38" s="243"/>
      <c r="S38" s="243"/>
      <c r="T38" s="243"/>
      <c r="U38" s="243"/>
      <c r="V38" s="243"/>
      <c r="W38" s="243"/>
      <c r="X38" s="243"/>
      <c r="Y38" s="243"/>
      <c r="Z38" s="243"/>
      <c r="AA38" s="101"/>
      <c r="AB38" s="46"/>
    </row>
    <row r="39" spans="2:28" ht="10.199999999999999" customHeight="1" x14ac:dyDescent="0.3">
      <c r="B39" s="44"/>
      <c r="C39" s="100"/>
      <c r="D39" s="93"/>
      <c r="E39" s="91"/>
      <c r="F39" s="91"/>
      <c r="G39" s="91"/>
      <c r="H39" s="91"/>
      <c r="I39" s="92"/>
      <c r="J39" s="91"/>
      <c r="K39" s="91"/>
      <c r="L39" s="93"/>
      <c r="M39" s="91"/>
      <c r="N39" s="91"/>
      <c r="O39" s="91"/>
      <c r="P39" s="91"/>
      <c r="Q39" s="92"/>
      <c r="R39" s="91"/>
      <c r="S39" s="91"/>
      <c r="T39" s="93"/>
      <c r="U39" s="91"/>
      <c r="V39" s="91"/>
      <c r="W39" s="91"/>
      <c r="X39" s="91"/>
      <c r="Y39" s="91"/>
      <c r="Z39" s="91"/>
      <c r="AA39" s="101"/>
      <c r="AB39" s="46"/>
    </row>
    <row r="40" spans="2:28" ht="45" customHeight="1" x14ac:dyDescent="0.3">
      <c r="B40" s="44"/>
      <c r="C40" s="160"/>
      <c r="D40" s="113" t="s">
        <v>746</v>
      </c>
      <c r="E40" s="113"/>
      <c r="F40" s="285">
        <f xml:space="preserve"> SUM(H24:H32,P24:P32,X24:X32) *X34*F10</f>
        <v>0</v>
      </c>
      <c r="G40" s="285"/>
      <c r="H40" s="285"/>
      <c r="I40" s="285"/>
      <c r="J40" s="285"/>
      <c r="K40" s="113"/>
      <c r="L40" s="289" t="s">
        <v>809</v>
      </c>
      <c r="M40" s="289"/>
      <c r="N40" s="289"/>
      <c r="O40" s="289"/>
      <c r="P40" s="289"/>
      <c r="Q40" s="289"/>
      <c r="R40" s="289"/>
      <c r="S40" s="289"/>
      <c r="T40" s="289"/>
      <c r="U40" s="289"/>
      <c r="V40" s="289"/>
      <c r="W40" s="289"/>
      <c r="X40" s="289"/>
      <c r="Y40" s="127"/>
      <c r="Z40" s="288" t="s">
        <v>812</v>
      </c>
      <c r="AA40" s="205"/>
      <c r="AB40" s="46"/>
    </row>
    <row r="41" spans="2:28" ht="45" customHeight="1" x14ac:dyDescent="0.3">
      <c r="B41" s="44"/>
      <c r="C41" s="160"/>
      <c r="D41" s="113" t="s">
        <v>747</v>
      </c>
      <c r="E41" s="113"/>
      <c r="F41" s="285">
        <f>L34*F10*5.4</f>
        <v>0</v>
      </c>
      <c r="G41" s="285"/>
      <c r="H41" s="285"/>
      <c r="I41" s="285"/>
      <c r="J41" s="285"/>
      <c r="K41" s="113"/>
      <c r="L41" s="287" t="s">
        <v>810</v>
      </c>
      <c r="M41" s="287"/>
      <c r="N41" s="287"/>
      <c r="O41" s="287"/>
      <c r="P41" s="287"/>
      <c r="Q41" s="287"/>
      <c r="R41" s="287"/>
      <c r="S41" s="287"/>
      <c r="T41" s="287"/>
      <c r="U41" s="287"/>
      <c r="V41" s="287"/>
      <c r="W41" s="287"/>
      <c r="X41" s="287"/>
      <c r="Y41" s="59"/>
      <c r="Z41" s="288"/>
      <c r="AA41" s="205"/>
      <c r="AB41" s="46"/>
    </row>
    <row r="42" spans="2:28" ht="10.199999999999999" customHeight="1" x14ac:dyDescent="0.3">
      <c r="B42" s="44"/>
      <c r="C42" s="100"/>
      <c r="D42" s="91"/>
      <c r="E42" s="91"/>
      <c r="F42" s="91"/>
      <c r="G42" s="91"/>
      <c r="H42" s="91"/>
      <c r="I42" s="91"/>
      <c r="J42" s="91"/>
      <c r="K42" s="91"/>
      <c r="L42" s="91"/>
      <c r="M42" s="91"/>
      <c r="N42" s="91"/>
      <c r="O42" s="91"/>
      <c r="P42" s="91"/>
      <c r="Q42" s="91"/>
      <c r="R42" s="91"/>
      <c r="S42" s="91"/>
      <c r="T42" s="93"/>
      <c r="U42" s="91"/>
      <c r="V42" s="92"/>
      <c r="W42" s="92"/>
      <c r="X42" s="92"/>
      <c r="Y42" s="92"/>
      <c r="Z42" s="288"/>
      <c r="AA42" s="101"/>
      <c r="AB42" s="46"/>
    </row>
    <row r="43" spans="2:28" ht="28.05" customHeight="1" x14ac:dyDescent="0.3">
      <c r="B43" s="44"/>
      <c r="C43" s="206"/>
      <c r="D43" s="195" t="s">
        <v>20</v>
      </c>
      <c r="E43" s="207"/>
      <c r="F43" s="286">
        <f>SUM(F40:F41)</f>
        <v>0</v>
      </c>
      <c r="G43" s="286"/>
      <c r="H43" s="286"/>
      <c r="I43" s="286"/>
      <c r="J43" s="286"/>
      <c r="K43" s="195"/>
      <c r="L43" s="59"/>
      <c r="M43" s="59"/>
      <c r="N43" s="59"/>
      <c r="O43" s="59"/>
      <c r="P43" s="59"/>
      <c r="Q43" s="59"/>
      <c r="R43" s="59"/>
      <c r="S43" s="59"/>
      <c r="T43" s="59"/>
      <c r="U43" s="59"/>
      <c r="V43" s="59"/>
      <c r="W43" s="59"/>
      <c r="X43" s="59"/>
      <c r="Y43" s="125"/>
      <c r="Z43" s="288"/>
      <c r="AA43" s="101"/>
      <c r="AB43" s="46"/>
    </row>
    <row r="44" spans="2:28" ht="10.199999999999999" customHeight="1" x14ac:dyDescent="0.3">
      <c r="B44" s="44"/>
      <c r="C44" s="208"/>
      <c r="D44" s="209"/>
      <c r="E44" s="209"/>
      <c r="F44" s="209"/>
      <c r="G44" s="209"/>
      <c r="H44" s="209"/>
      <c r="I44" s="210"/>
      <c r="J44" s="210"/>
      <c r="K44" s="210"/>
      <c r="L44" s="199"/>
      <c r="M44" s="199"/>
      <c r="N44" s="199"/>
      <c r="O44" s="199"/>
      <c r="P44" s="199"/>
      <c r="Q44" s="199"/>
      <c r="R44" s="199"/>
      <c r="S44" s="199"/>
      <c r="T44" s="199"/>
      <c r="U44" s="199"/>
      <c r="V44" s="199"/>
      <c r="W44" s="199"/>
      <c r="X44" s="199"/>
      <c r="Y44" s="199"/>
      <c r="Z44" s="199"/>
      <c r="AA44" s="121"/>
      <c r="AB44" s="46"/>
    </row>
    <row r="45" spans="2:28" ht="15" customHeight="1" thickBot="1" x14ac:dyDescent="0.35">
      <c r="B45" s="109"/>
      <c r="C45" s="110"/>
      <c r="D45" s="110"/>
      <c r="E45" s="110"/>
      <c r="F45" s="110"/>
      <c r="G45" s="110"/>
      <c r="H45" s="110"/>
      <c r="I45" s="110"/>
      <c r="J45" s="110"/>
      <c r="K45" s="110"/>
      <c r="L45" s="110"/>
      <c r="M45" s="110"/>
      <c r="N45" s="110"/>
      <c r="O45" s="110"/>
      <c r="P45" s="110"/>
      <c r="Q45" s="110"/>
      <c r="R45" s="110"/>
      <c r="S45" s="110"/>
      <c r="T45" s="110"/>
      <c r="U45" s="110"/>
      <c r="V45" s="111"/>
      <c r="W45" s="111"/>
      <c r="X45" s="111"/>
      <c r="Y45" s="111"/>
      <c r="Z45" s="111"/>
      <c r="AA45" s="111"/>
      <c r="AB45" s="112"/>
    </row>
  </sheetData>
  <sheetProtection algorithmName="SHA-512" hashValue="Njx4dm0oR9gqs15S+J4gae22Akrau6mKmNnJT+n2VXzRessCZbcfXbMihA//qna6SKdiqZfag5XtHuUzTedGxQ==" saltValue="EQcLRXl7LQqiHb4cwbAPyg==" spinCount="100000" sheet="1" objects="1" scenarios="1"/>
  <mergeCells count="21">
    <mergeCell ref="D38:Z38"/>
    <mergeCell ref="F40:J40"/>
    <mergeCell ref="F41:J41"/>
    <mergeCell ref="F43:J43"/>
    <mergeCell ref="L41:X41"/>
    <mergeCell ref="Z40:Z43"/>
    <mergeCell ref="L40:X40"/>
    <mergeCell ref="C3:AA3"/>
    <mergeCell ref="D14:J14"/>
    <mergeCell ref="N14:V14"/>
    <mergeCell ref="D20:X20"/>
    <mergeCell ref="D22:H22"/>
    <mergeCell ref="L22:P22"/>
    <mergeCell ref="T22:X22"/>
    <mergeCell ref="H10:X10"/>
    <mergeCell ref="D18:Z18"/>
    <mergeCell ref="Z20:Z34"/>
    <mergeCell ref="D8:Z8"/>
    <mergeCell ref="D34:K34"/>
    <mergeCell ref="N34:W34"/>
    <mergeCell ref="C5:AA5"/>
  </mergeCells>
  <hyperlinks>
    <hyperlink ref="C5:AA5" r:id="rId1" display="Costs incurred by hosting an evacuee can be claimed as a donation. Under the regulations, eligible donations are limited to the cost of merchandise, use of equipment, or other non-personal services and must be incurred by November 14, 2022. This calculator includes the total number of days evacuees were hosted, the age and gender of each evacuee to calculate food costs, and a standard rate of $5.40/day for utilities and household goods. Required information: claimant must provide information regarding name, age, and gender of evacuees and the dates they stayed with host." xr:uid="{FDCDA26F-3570-43FE-999C-07DDB11A6BE1}"/>
  </hyperlinks>
  <pageMargins left="0.7" right="0.7" top="0.75" bottom="0.75" header="0.3" footer="0.3"/>
  <pageSetup scale="83"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B055B6206DC284D88FB908DCF8D2125" ma:contentTypeVersion="13" ma:contentTypeDescription="Create a new document." ma:contentTypeScope="" ma:versionID="54f209825fb9529f581a6e6f3656554a">
  <xsd:schema xmlns:xsd="http://www.w3.org/2001/XMLSchema" xmlns:xs="http://www.w3.org/2001/XMLSchema" xmlns:p="http://schemas.microsoft.com/office/2006/metadata/properties" xmlns:ns2="827e0591-b139-4ec5-ac8a-409520bd60fe" xmlns:ns3="7269bb08-01e2-4e30-9834-65af165ce566" targetNamespace="http://schemas.microsoft.com/office/2006/metadata/properties" ma:root="true" ma:fieldsID="56ee8bdf8163c2b18d0489a52c7176ca" ns2:_="" ns3:_="">
    <xsd:import namespace="827e0591-b139-4ec5-ac8a-409520bd60fe"/>
    <xsd:import namespace="7269bb08-01e2-4e30-9834-65af165ce566"/>
    <xsd:element name="properties">
      <xsd:complexType>
        <xsd:sequence>
          <xsd:element name="documentManagement">
            <xsd:complexType>
              <xsd:all>
                <xsd:element ref="ns2:ResourceCategory"/>
                <xsd:element ref="ns2:Role" minOccurs="0"/>
                <xsd:element ref="ns2:MediaServiceMetadata" minOccurs="0"/>
                <xsd:element ref="ns2:MediaServiceFastMetadata"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7e0591-b139-4ec5-ac8a-409520bd60fe" elementFormDefault="qualified">
    <xsd:import namespace="http://schemas.microsoft.com/office/2006/documentManagement/types"/>
    <xsd:import namespace="http://schemas.microsoft.com/office/infopath/2007/PartnerControls"/>
    <xsd:element name="ResourceCategory" ma:index="8" ma:displayName="Resource Category" ma:format="Dropdown" ma:internalName="ResourceCategory">
      <xsd:simpleType>
        <xsd:restriction base="dms:Choice">
          <xsd:enumeration value="General Information"/>
          <xsd:enumeration value="Job Aid"/>
          <xsd:enumeration value="Training"/>
          <xsd:enumeration value="Form"/>
          <xsd:enumeration value="SOP"/>
        </xsd:restriction>
      </xsd:simpleType>
    </xsd:element>
    <xsd:element name="Role" ma:index="9" nillable="true" ma:displayName="Role" ma:format="Dropdown" ma:internalName="Role" ma:requiredMultiChoice="true">
      <xsd:complexType>
        <xsd:complexContent>
          <xsd:extension base="dms:MultiChoice">
            <xsd:sequence>
              <xsd:element name="Value" maxOccurs="unbounded" minOccurs="0" nillable="true">
                <xsd:simpleType>
                  <xsd:restriction base="dms:Choice">
                    <xsd:enumeration value="Data Entry Clerk"/>
                    <xsd:enumeration value="Navigator"/>
                    <xsd:enumeration value="Claims Reviewer"/>
                    <xsd:enumeration value="Site Lead"/>
                  </xsd:restriction>
                </xsd:simpleType>
              </xsd:element>
            </xsd:sequence>
          </xsd:extension>
        </xsd:complexContent>
      </xsd:complex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85e291b-231a-4814-a0e4-2f7fa3dec4e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269bb08-01e2-4e30-9834-65af165ce56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1af949d-fc04-4109-93f7-f94afd66a71d}" ma:internalName="TaxCatchAll" ma:showField="CatchAllData" ma:web="7269bb08-01e2-4e30-9834-65af165ce56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Role xmlns="827e0591-b139-4ec5-ac8a-409520bd60fe">
      <Value>Claims Reviewer</Value>
    </Role>
    <ResourceCategory xmlns="827e0591-b139-4ec5-ac8a-409520bd60fe">Form</ResourceCategory>
    <TaxCatchAll xmlns="7269bb08-01e2-4e30-9834-65af165ce566" xsi:nil="true"/>
    <lcf76f155ced4ddcb4097134ff3c332f xmlns="827e0591-b139-4ec5-ac8a-409520bd60f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032B20F-D484-4D6E-AC14-270389F35926}">
  <ds:schemaRefs>
    <ds:schemaRef ds:uri="http://schemas.microsoft.com/sharepoint/v3/contenttype/forms"/>
  </ds:schemaRefs>
</ds:datastoreItem>
</file>

<file path=customXml/itemProps2.xml><?xml version="1.0" encoding="utf-8"?>
<ds:datastoreItem xmlns:ds="http://schemas.openxmlformats.org/officeDocument/2006/customXml" ds:itemID="{684ED8F0-4AB7-46DF-B726-E62CC72D7C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7e0591-b139-4ec5-ac8a-409520bd60fe"/>
    <ds:schemaRef ds:uri="7269bb08-01e2-4e30-9834-65af165ce5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07B2843-9293-4271-A870-7DB12D33B1A7}">
  <ds:schemaRefs>
    <ds:schemaRef ds:uri="http://schemas.microsoft.com/office/2006/metadata/properties"/>
    <ds:schemaRef ds:uri="http://purl.org/dc/elements/1.1/"/>
    <ds:schemaRef ds:uri="http://www.w3.org/XML/1998/namespace"/>
    <ds:schemaRef ds:uri="http://schemas.microsoft.com/office/2006/documentManagement/types"/>
    <ds:schemaRef ds:uri="http://purl.org/dc/terms/"/>
    <ds:schemaRef ds:uri="http://schemas.microsoft.com/office/infopath/2007/PartnerControls"/>
    <ds:schemaRef ds:uri="http://purl.org/dc/dcmitype/"/>
    <ds:schemaRef ds:uri="http://schemas.openxmlformats.org/package/2006/metadata/core-properties"/>
    <ds:schemaRef ds:uri="7269bb08-01e2-4e30-9834-65af165ce566"/>
    <ds:schemaRef ds:uri="827e0591-b139-4ec5-ac8a-409520bd60f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7</vt:i4>
      </vt:variant>
    </vt:vector>
  </HeadingPairs>
  <TitlesOfParts>
    <vt:vector size="21" baseType="lpstr">
      <vt:lpstr>Home</vt:lpstr>
      <vt:lpstr>Evacuation</vt:lpstr>
      <vt:lpstr>(Calc) Evacuation</vt:lpstr>
      <vt:lpstr>(Calc) Per Diem 2023 Lookup</vt:lpstr>
      <vt:lpstr>(Calc) Per Diem 2023 Copy</vt:lpstr>
      <vt:lpstr>Property</vt:lpstr>
      <vt:lpstr>DIY Expenses</vt:lpstr>
      <vt:lpstr>(Calc) DIY Expense</vt:lpstr>
      <vt:lpstr>(Calc) DIY Expense Lookup</vt:lpstr>
      <vt:lpstr>Food</vt:lpstr>
      <vt:lpstr>(Calc) Food</vt:lpstr>
      <vt:lpstr>Mileage</vt:lpstr>
      <vt:lpstr>(Calc) Mileage</vt:lpstr>
      <vt:lpstr>Evacuee Host</vt:lpstr>
      <vt:lpstr>'DIY Expenses'!Print_Area</vt:lpstr>
      <vt:lpstr>Evacuation!Print_Area</vt:lpstr>
      <vt:lpstr>'Evacuee Host'!Print_Area</vt:lpstr>
      <vt:lpstr>Food!Print_Area</vt:lpstr>
      <vt:lpstr>Home!Print_Area</vt:lpstr>
      <vt:lpstr>Mileage!Print_Area</vt:lpstr>
      <vt:lpstr>Property!Print_Area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Kettle, Ryan (CTR)</dc:creator>
  <cp:keywords/>
  <dc:description/>
  <cp:lastModifiedBy>Ashbridge, Amy</cp:lastModifiedBy>
  <cp:revision/>
  <cp:lastPrinted>2023-08-22T16:22:16Z</cp:lastPrinted>
  <dcterms:created xsi:type="dcterms:W3CDTF">2023-06-21T18:02:48Z</dcterms:created>
  <dcterms:modified xsi:type="dcterms:W3CDTF">2024-05-03T15:46:14Z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0x0101009B055B6206DC284D88FB908DCF8D2125</vt:lpwstr>
  </property>
  <property fmtid="{D5CDD505-2E9C-101B-9397-08002B2CF9AE}" pid="3" name="MediaServiceImageTags">
    <vt:lpwstr/>
  </property>
  <property fmtid="{D5CDD505-2E9C-101B-9397-08002B2CF9AE}" pid="4" name="ReadyforRelease?">
    <vt:bool>false</vt:bool>
  </property>
  <property fmtid="{D5CDD505-2E9C-101B-9397-08002B2CF9AE}" pid="5" name="ReviewedforCLIP?">
    <vt:bool>false</vt:bool>
  </property>
</Properties>
</file>